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js-fil001.nara.local\共有\200500総務課\☆統計係\統計PC\統計なら\令和７年版\☆完成版\13 保健および衛生\"/>
    </mc:Choice>
  </mc:AlternateContent>
  <xr:revisionPtr revIDLastSave="0" documentId="13_ncr:1_{7D0BF823-4A3E-4916-BE14-EFA3EAC81171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13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9" i="2" l="1"/>
  <c r="S49" i="2"/>
  <c r="M49" i="2"/>
  <c r="L46" i="2"/>
  <c r="J46" i="2"/>
  <c r="Q45" i="2"/>
  <c r="Q44" i="2"/>
  <c r="U43" i="2"/>
  <c r="T43" i="2"/>
  <c r="P43" i="2"/>
  <c r="O43" i="2"/>
  <c r="N43" i="2"/>
  <c r="H43" i="2"/>
  <c r="G43" i="2"/>
  <c r="R42" i="2"/>
  <c r="R43" i="2" s="1"/>
  <c r="L42" i="2"/>
  <c r="L43" i="2" s="1"/>
  <c r="E42" i="2"/>
  <c r="L41" i="2"/>
  <c r="E41" i="2"/>
  <c r="U34" i="2"/>
  <c r="R33" i="2"/>
  <c r="R32" i="2"/>
  <c r="U25" i="2"/>
  <c r="R24" i="2"/>
  <c r="R23" i="2"/>
  <c r="U16" i="2"/>
  <c r="R15" i="2"/>
  <c r="R14" i="2"/>
  <c r="U7" i="2"/>
  <c r="R6" i="2"/>
  <c r="R5" i="2"/>
  <c r="R16" i="2" l="1"/>
  <c r="R25" i="2"/>
  <c r="R34" i="2"/>
  <c r="R7" i="2"/>
  <c r="E43" i="2"/>
  <c r="Q46" i="2"/>
</calcChain>
</file>

<file path=xl/sharedStrings.xml><?xml version="1.0" encoding="utf-8"?>
<sst xmlns="http://schemas.openxmlformats.org/spreadsheetml/2006/main" count="92" uniqueCount="44">
  <si>
    <t>１３－１１    予　　防　　接　　種　　実　　施　　状　　況</t>
    <phoneticPr fontId="6"/>
  </si>
  <si>
    <t>年
次</t>
    <rPh sb="0" eb="1">
      <t>トシ</t>
    </rPh>
    <rPh sb="2" eb="3">
      <t>ツギ</t>
    </rPh>
    <phoneticPr fontId="6"/>
  </si>
  <si>
    <t>区分</t>
    <phoneticPr fontId="6"/>
  </si>
  <si>
    <t>麻しん</t>
    <rPh sb="0" eb="1">
      <t>アサ</t>
    </rPh>
    <phoneticPr fontId="8"/>
  </si>
  <si>
    <t>麻しん
及び
風しん</t>
    <rPh sb="0" eb="1">
      <t>アサ</t>
    </rPh>
    <rPh sb="4" eb="5">
      <t>オヨ</t>
    </rPh>
    <rPh sb="7" eb="8">
      <t>フウ</t>
    </rPh>
    <phoneticPr fontId="8"/>
  </si>
  <si>
    <t>急性灰
白髄炎</t>
    <rPh sb="0" eb="1">
      <t>キュウ</t>
    </rPh>
    <rPh sb="1" eb="2">
      <t>セイ</t>
    </rPh>
    <rPh sb="2" eb="3">
      <t>カイ</t>
    </rPh>
    <rPh sb="4" eb="5">
      <t>シロ</t>
    </rPh>
    <rPh sb="5" eb="6">
      <t>ズイ</t>
    </rPh>
    <rPh sb="6" eb="7">
      <t>エン</t>
    </rPh>
    <phoneticPr fontId="8"/>
  </si>
  <si>
    <t>ｼﾞﾌﾃﾘｱ
百日ぜき
破傷風
ポリオ
４種</t>
    <rPh sb="7" eb="9">
      <t>ヒャクニチ</t>
    </rPh>
    <phoneticPr fontId="8"/>
  </si>
  <si>
    <t xml:space="preserve">ｼﾞﾌﾃﾘｱ
破傷風
混 合 </t>
    <phoneticPr fontId="8"/>
  </si>
  <si>
    <t>風しん</t>
    <rPh sb="0" eb="1">
      <t>フウ</t>
    </rPh>
    <phoneticPr fontId="8"/>
  </si>
  <si>
    <t>日　本
脳　炎</t>
    <rPh sb="0" eb="1">
      <t>ヒ</t>
    </rPh>
    <rPh sb="2" eb="3">
      <t>ホン</t>
    </rPh>
    <rPh sb="4" eb="5">
      <t>ノウ</t>
    </rPh>
    <rPh sb="6" eb="7">
      <t>ホノオ</t>
    </rPh>
    <phoneticPr fontId="8"/>
  </si>
  <si>
    <t>インフル
エ ン ザ</t>
    <phoneticPr fontId="8"/>
  </si>
  <si>
    <t>ＢＣＧ</t>
    <phoneticPr fontId="4"/>
  </si>
  <si>
    <t>ヒブ感染症</t>
    <rPh sb="2" eb="5">
      <t>カンセンショウ</t>
    </rPh>
    <phoneticPr fontId="4"/>
  </si>
  <si>
    <t>小児肺炎球菌感染症</t>
    <rPh sb="0" eb="2">
      <t>ショウニ</t>
    </rPh>
    <rPh sb="2" eb="4">
      <t>ハイエン</t>
    </rPh>
    <rPh sb="4" eb="6">
      <t>キュウキン</t>
    </rPh>
    <rPh sb="6" eb="9">
      <t>カンセンショウ</t>
    </rPh>
    <phoneticPr fontId="4"/>
  </si>
  <si>
    <t>ヒトパピローマウイルス感染症</t>
    <rPh sb="11" eb="14">
      <t>カンセンショウ</t>
    </rPh>
    <phoneticPr fontId="4"/>
  </si>
  <si>
    <t>水痘</t>
    <rPh sb="0" eb="2">
      <t>スイトウ</t>
    </rPh>
    <phoneticPr fontId="4"/>
  </si>
  <si>
    <t>成人用肺炎球菌感染症</t>
    <rPh sb="0" eb="3">
      <t>セイジンヨウ</t>
    </rPh>
    <rPh sb="3" eb="5">
      <t>ハイエン</t>
    </rPh>
    <rPh sb="5" eb="7">
      <t>キュウキン</t>
    </rPh>
    <rPh sb="7" eb="10">
      <t>カンセンショウ</t>
    </rPh>
    <phoneticPr fontId="4"/>
  </si>
  <si>
    <t>B型肝炎</t>
    <rPh sb="1" eb="2">
      <t>ガタ</t>
    </rPh>
    <rPh sb="2" eb="4">
      <t>カンエン</t>
    </rPh>
    <phoneticPr fontId="4"/>
  </si>
  <si>
    <t>(不活化
ポリオ 
ワクチン)</t>
    <rPh sb="1" eb="2">
      <t>フ</t>
    </rPh>
    <rPh sb="2" eb="3">
      <t>カツ</t>
    </rPh>
    <rPh sb="3" eb="4">
      <t>カ</t>
    </rPh>
    <phoneticPr fontId="4"/>
  </si>
  <si>
    <t>乳幼児</t>
    <rPh sb="0" eb="1">
      <t>チチ</t>
    </rPh>
    <rPh sb="1" eb="2">
      <t>ヨウ</t>
    </rPh>
    <rPh sb="2" eb="3">
      <t>コ</t>
    </rPh>
    <phoneticPr fontId="6"/>
  </si>
  <si>
    <t>対象者</t>
    <phoneticPr fontId="6"/>
  </si>
  <si>
    <t>接種者</t>
    <phoneticPr fontId="6"/>
  </si>
  <si>
    <t>率 (%)</t>
    <phoneticPr fontId="6"/>
  </si>
  <si>
    <t>児  童 ･
 生  徒</t>
    <phoneticPr fontId="6"/>
  </si>
  <si>
    <t>65歳以上
高 齢 者</t>
    <rPh sb="2" eb="5">
      <t>サイイジョウ</t>
    </rPh>
    <rPh sb="6" eb="7">
      <t>タカ</t>
    </rPh>
    <rPh sb="8" eb="9">
      <t>ヨワイ</t>
    </rPh>
    <rPh sb="10" eb="11">
      <t>シャ</t>
    </rPh>
    <phoneticPr fontId="6"/>
  </si>
  <si>
    <t>百日ぜき
ｼﾞﾌﾃﾘｱ
破傷風
三　種</t>
    <rPh sb="0" eb="2">
      <t>ヒャクニチ</t>
    </rPh>
    <rPh sb="16" eb="17">
      <t>３</t>
    </rPh>
    <phoneticPr fontId="8"/>
  </si>
  <si>
    <t>　資料：健康増進課</t>
    <rPh sb="4" eb="6">
      <t>ケンコウ</t>
    </rPh>
    <rPh sb="6" eb="8">
      <t>ゾウシン</t>
    </rPh>
    <rPh sb="8" eb="9">
      <t>カ</t>
    </rPh>
    <phoneticPr fontId="8"/>
  </si>
  <si>
    <t>ｼﾞﾌﾃﾘｱ
百日ぜき
破傷風
ポリオ
ヒブ
５種</t>
    <rPh sb="7" eb="9">
      <t>ヒャクニチ</t>
    </rPh>
    <phoneticPr fontId="8"/>
  </si>
  <si>
    <t>ロタウイルス</t>
    <phoneticPr fontId="4"/>
  </si>
  <si>
    <t>新型コロナウイルス感染症</t>
    <rPh sb="0" eb="2">
      <t>シンガタ</t>
    </rPh>
    <rPh sb="9" eb="12">
      <t>カンセンショウ</t>
    </rPh>
    <phoneticPr fontId="4"/>
  </si>
  <si>
    <t>２
年</t>
  </si>
  <si>
    <t>乳幼児</t>
  </si>
  <si>
    <t>対象者</t>
  </si>
  <si>
    <t>接種者</t>
  </si>
  <si>
    <t>率 (%)</t>
  </si>
  <si>
    <t>児  童 ･
 生  徒</t>
  </si>
  <si>
    <t>65歳以上
高 齢 者</t>
  </si>
  <si>
    <t>３
年</t>
  </si>
  <si>
    <t xml:space="preserve">
４年</t>
  </si>
  <si>
    <t xml:space="preserve">
５
年</t>
    <rPh sb="3" eb="4">
      <t>ネン</t>
    </rPh>
    <phoneticPr fontId="8"/>
  </si>
  <si>
    <t xml:space="preserve">
６
年</t>
    <rPh sb="3" eb="4">
      <t>ネン</t>
    </rPh>
    <phoneticPr fontId="8"/>
  </si>
  <si>
    <t>注）ロタウイルスについては令和2年10月1日から、５種混合および新型コロナウイルス感染症については令和6年度から定期予防接種となった。</t>
    <rPh sb="0" eb="1">
      <t>チュウ</t>
    </rPh>
    <rPh sb="13" eb="15">
      <t>レイワ</t>
    </rPh>
    <rPh sb="26" eb="27">
      <t>シュ</t>
    </rPh>
    <rPh sb="27" eb="29">
      <t>コンゴウ</t>
    </rPh>
    <rPh sb="32" eb="34">
      <t>シンガタ</t>
    </rPh>
    <rPh sb="41" eb="44">
      <t>カンセンショウ</t>
    </rPh>
    <rPh sb="49" eb="51">
      <t>レイワ</t>
    </rPh>
    <rPh sb="52" eb="53">
      <t>ネン</t>
    </rPh>
    <rPh sb="53" eb="54">
      <t>ド</t>
    </rPh>
    <rPh sb="56" eb="58">
      <t>テイキ</t>
    </rPh>
    <rPh sb="58" eb="60">
      <t>ヨボウ</t>
    </rPh>
    <rPh sb="60" eb="62">
      <t>セッシュ</t>
    </rPh>
    <phoneticPr fontId="4"/>
  </si>
  <si>
    <t>　　令和7年度版から水痘の集計方法を、当該年度に標準接種年齢に至った児を基準とするよう見直した。</t>
    <rPh sb="2" eb="4">
      <t>レイワ</t>
    </rPh>
    <rPh sb="5" eb="7">
      <t>ネンド</t>
    </rPh>
    <rPh sb="7" eb="8">
      <t>バン</t>
    </rPh>
    <rPh sb="10" eb="12">
      <t>スイトウ</t>
    </rPh>
    <rPh sb="13" eb="17">
      <t>シュウケイホウホウ</t>
    </rPh>
    <rPh sb="19" eb="23">
      <t>トウガイネンド</t>
    </rPh>
    <rPh sb="24" eb="30">
      <t>ヒョウジュンセッシュネンレイ</t>
    </rPh>
    <rPh sb="31" eb="32">
      <t>イタ</t>
    </rPh>
    <rPh sb="34" eb="35">
      <t>ジ</t>
    </rPh>
    <rPh sb="36" eb="38">
      <t>キジュン</t>
    </rPh>
    <rPh sb="43" eb="45">
      <t>ミナオ</t>
    </rPh>
    <phoneticPr fontId="3"/>
  </si>
  <si>
    <t>ロタウイルスについては令和2年10月1日から、５種混合および新型コロナウイルス感染症については令和6年度から定期予防接種となった。</t>
    <rPh sb="11" eb="13">
      <t>レイワ</t>
    </rPh>
    <rPh sb="24" eb="25">
      <t>シュ</t>
    </rPh>
    <rPh sb="25" eb="27">
      <t>コンゴウ</t>
    </rPh>
    <rPh sb="30" eb="32">
      <t>シンガタ</t>
    </rPh>
    <rPh sb="39" eb="42">
      <t>カンセンショウ</t>
    </rPh>
    <rPh sb="47" eb="49">
      <t>レイワ</t>
    </rPh>
    <rPh sb="50" eb="51">
      <t>ネン</t>
    </rPh>
    <rPh sb="51" eb="52">
      <t>ド</t>
    </rPh>
    <rPh sb="54" eb="56">
      <t>テイキ</t>
    </rPh>
    <rPh sb="56" eb="58">
      <t>ヨボウ</t>
    </rPh>
    <rPh sb="58" eb="60">
      <t>セッシュ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</si>
</sst>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176" formatCode="_ * #,##0.0_ ;_ * \-#,##0.0_ ;_ * &quot;-&quot;?_ ;_ @_ "/>
    <numFmt numFmtId="177" formatCode="_ * #,##0.0_ ;_ * \-#,##0.0_ ;_ * &quot;-&quot;_ ;_ @_ "/>
    <numFmt numFmtId="178" formatCode="#,##0_ "/>
    <numFmt numFmtId="179" formatCode="0.0_ "/>
    <numFmt numFmtId="180" formatCode="0.0_);[Red]\(0.0\)"/>
  </numFmts>
  <fonts count="10" x14ac:knownFonts="1">
    <font>
      <sz val="11"/>
      <color theme="1"/>
      <name val="ＭＳ ゴシック"/>
      <family val="2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6"/>
      <name val="ＭＳ ゴシック"/>
      <family val="2"/>
      <charset val="128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7"/>
      <name val="ＭＳ Ｐ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95">
    <xf numFmtId="0" fontId="0" fillId="0" borderId="0" xfId="0">
      <alignment vertical="center"/>
    </xf>
    <xf numFmtId="0" fontId="7" fillId="0" borderId="0" xfId="2" applyFont="1"/>
    <xf numFmtId="0" fontId="7" fillId="0" borderId="0" xfId="2" applyFont="1" applyAlignment="1">
      <alignment horizontal="center" vertical="center"/>
    </xf>
    <xf numFmtId="0" fontId="7" fillId="0" borderId="0" xfId="2" applyFont="1" applyAlignment="1"/>
    <xf numFmtId="0" fontId="7" fillId="0" borderId="1" xfId="2" applyFont="1" applyBorder="1"/>
    <xf numFmtId="0" fontId="7" fillId="0" borderId="0" xfId="2" applyFont="1" applyAlignment="1">
      <alignment vertical="center"/>
    </xf>
    <xf numFmtId="0" fontId="4" fillId="0" borderId="7" xfId="2" applyFont="1" applyBorder="1" applyAlignment="1">
      <alignment horizontal="center" vertical="center" wrapText="1"/>
    </xf>
    <xf numFmtId="41" fontId="9" fillId="0" borderId="0" xfId="1" applyNumberFormat="1" applyFont="1" applyBorder="1" applyAlignment="1">
      <alignment horizontal="right" vertical="center"/>
    </xf>
    <xf numFmtId="176" fontId="9" fillId="0" borderId="0" xfId="1" applyNumberFormat="1" applyFont="1" applyBorder="1" applyAlignment="1">
      <alignment horizontal="right" vertical="center"/>
    </xf>
    <xf numFmtId="177" fontId="9" fillId="0" borderId="0" xfId="1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vertical="center"/>
    </xf>
    <xf numFmtId="177" fontId="7" fillId="0" borderId="0" xfId="1" applyNumberFormat="1" applyFont="1" applyBorder="1" applyAlignment="1">
      <alignment horizontal="right" vertical="center"/>
    </xf>
    <xf numFmtId="0" fontId="7" fillId="0" borderId="4" xfId="2" applyFont="1" applyBorder="1" applyAlignment="1">
      <alignment horizontal="distributed" vertical="center" wrapText="1"/>
    </xf>
    <xf numFmtId="0" fontId="7" fillId="0" borderId="10" xfId="2" applyFont="1" applyBorder="1" applyAlignment="1">
      <alignment horizontal="distributed" vertical="center" justifyLastLine="1"/>
    </xf>
    <xf numFmtId="0" fontId="5" fillId="0" borderId="0" xfId="2" applyFont="1" applyAlignment="1">
      <alignment horizontal="left" vertical="center" indent="2"/>
    </xf>
    <xf numFmtId="0" fontId="7" fillId="0" borderId="1" xfId="2" applyFont="1" applyBorder="1" applyAlignment="1">
      <alignment horizontal="left" vertical="center"/>
    </xf>
    <xf numFmtId="0" fontId="7" fillId="0" borderId="13" xfId="2" applyFont="1" applyBorder="1" applyAlignment="1">
      <alignment horizontal="distributed" vertical="center" justifyLastLine="1"/>
    </xf>
    <xf numFmtId="0" fontId="2" fillId="0" borderId="0" xfId="2" applyFont="1" applyAlignment="1">
      <alignment horizontal="center" vertical="center" wrapText="1"/>
    </xf>
    <xf numFmtId="0" fontId="7" fillId="0" borderId="0" xfId="2" applyFont="1" applyAlignment="1">
      <alignment horizontal="distributed" vertical="center" justifyLastLine="1"/>
    </xf>
    <xf numFmtId="180" fontId="9" fillId="0" borderId="0" xfId="1" applyNumberFormat="1" applyFont="1" applyBorder="1" applyAlignment="1">
      <alignment horizontal="right" vertical="center"/>
    </xf>
    <xf numFmtId="0" fontId="7" fillId="0" borderId="0" xfId="2" applyFont="1" applyAlignment="1">
      <alignment horizontal="left" vertical="center"/>
    </xf>
    <xf numFmtId="41" fontId="9" fillId="0" borderId="0" xfId="1" applyNumberFormat="1" applyFont="1" applyFill="1" applyBorder="1" applyAlignment="1">
      <alignment horizontal="right" vertical="center"/>
    </xf>
    <xf numFmtId="178" fontId="9" fillId="0" borderId="0" xfId="0" applyNumberFormat="1" applyFont="1" applyFill="1" applyBorder="1">
      <alignment vertical="center"/>
    </xf>
    <xf numFmtId="179" fontId="9" fillId="0" borderId="0" xfId="0" applyNumberFormat="1" applyFont="1" applyFill="1" applyBorder="1">
      <alignment vertical="center"/>
    </xf>
    <xf numFmtId="176" fontId="9" fillId="0" borderId="0" xfId="1" applyNumberFormat="1" applyFont="1" applyFill="1" applyBorder="1" applyAlignment="1">
      <alignment horizontal="right" vertical="center"/>
    </xf>
    <xf numFmtId="41" fontId="9" fillId="0" borderId="0" xfId="0" applyNumberFormat="1" applyFont="1" applyFill="1" applyBorder="1">
      <alignment vertical="center"/>
    </xf>
    <xf numFmtId="177" fontId="9" fillId="0" borderId="0" xfId="0" applyNumberFormat="1" applyFont="1" applyFill="1" applyBorder="1">
      <alignment vertical="center"/>
    </xf>
    <xf numFmtId="177" fontId="9" fillId="0" borderId="0" xfId="1" applyNumberFormat="1" applyFont="1" applyFill="1" applyBorder="1" applyAlignment="1">
      <alignment horizontal="right" vertical="center"/>
    </xf>
    <xf numFmtId="41" fontId="9" fillId="0" borderId="1" xfId="1" applyNumberFormat="1" applyFont="1" applyFill="1" applyBorder="1" applyAlignment="1">
      <alignment horizontal="right" vertical="center"/>
    </xf>
    <xf numFmtId="41" fontId="9" fillId="0" borderId="16" xfId="1" applyNumberFormat="1" applyFont="1" applyFill="1" applyBorder="1" applyAlignment="1">
      <alignment horizontal="right" vertical="center"/>
    </xf>
    <xf numFmtId="178" fontId="9" fillId="0" borderId="0" xfId="0" applyNumberFormat="1" applyFont="1">
      <alignment vertical="center"/>
    </xf>
    <xf numFmtId="0" fontId="9" fillId="0" borderId="0" xfId="0" applyFont="1">
      <alignment vertical="center"/>
    </xf>
    <xf numFmtId="176" fontId="9" fillId="0" borderId="0" xfId="0" applyNumberFormat="1" applyFont="1">
      <alignment vertical="center"/>
    </xf>
    <xf numFmtId="41" fontId="9" fillId="0" borderId="0" xfId="0" applyNumberFormat="1" applyFont="1">
      <alignment vertical="center"/>
    </xf>
    <xf numFmtId="177" fontId="9" fillId="0" borderId="0" xfId="0" applyNumberFormat="1" applyFont="1">
      <alignment vertical="center"/>
    </xf>
    <xf numFmtId="179" fontId="9" fillId="0" borderId="0" xfId="0" applyNumberFormat="1" applyFont="1">
      <alignment vertical="center"/>
    </xf>
    <xf numFmtId="0" fontId="7" fillId="0" borderId="12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9" xfId="0" applyFont="1" applyBorder="1" applyAlignment="1">
      <alignment horizontal="distributed" vertical="center" justifyLastLine="1"/>
    </xf>
    <xf numFmtId="176" fontId="9" fillId="0" borderId="1" xfId="1" applyNumberFormat="1" applyFont="1" applyFill="1" applyBorder="1" applyAlignment="1">
      <alignment horizontal="right" vertical="center"/>
    </xf>
    <xf numFmtId="0" fontId="7" fillId="0" borderId="0" xfId="2" applyFont="1" applyAlignment="1">
      <alignment horizontal="left" vertical="top"/>
    </xf>
    <xf numFmtId="0" fontId="7" fillId="0" borderId="20" xfId="2" applyFont="1" applyBorder="1" applyAlignment="1">
      <alignment vertical="top" wrapText="1"/>
    </xf>
    <xf numFmtId="0" fontId="0" fillId="0" borderId="20" xfId="0" applyBorder="1" applyAlignment="1">
      <alignment vertical="top" wrapText="1"/>
    </xf>
    <xf numFmtId="38" fontId="7" fillId="0" borderId="3" xfId="1" applyFont="1" applyBorder="1" applyAlignment="1">
      <alignment horizontal="center" vertical="center" wrapText="1"/>
    </xf>
    <xf numFmtId="38" fontId="7" fillId="0" borderId="6" xfId="1" applyFont="1" applyBorder="1" applyAlignment="1">
      <alignment horizontal="center" vertical="center" wrapText="1"/>
    </xf>
    <xf numFmtId="38" fontId="7" fillId="0" borderId="14" xfId="1" applyFont="1" applyBorder="1" applyAlignment="1">
      <alignment horizontal="center" vertical="center" wrapText="1"/>
    </xf>
    <xf numFmtId="38" fontId="7" fillId="0" borderId="15" xfId="1" applyFont="1" applyBorder="1" applyAlignment="1">
      <alignment horizontal="center" vertical="center" wrapText="1"/>
    </xf>
    <xf numFmtId="0" fontId="7" fillId="0" borderId="10" xfId="2" applyFont="1" applyBorder="1" applyAlignment="1">
      <alignment horizontal="distributed" vertical="center" justifyLastLine="1"/>
    </xf>
    <xf numFmtId="0" fontId="7" fillId="0" borderId="12" xfId="2" applyFont="1" applyBorder="1" applyAlignment="1">
      <alignment horizontal="distributed" vertical="center" justifyLastLine="1"/>
    </xf>
    <xf numFmtId="0" fontId="7" fillId="0" borderId="7" xfId="2" applyFont="1" applyBorder="1" applyAlignment="1">
      <alignment horizontal="distributed" vertical="center" justifyLastLine="1"/>
    </xf>
    <xf numFmtId="0" fontId="7" fillId="0" borderId="10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38" fontId="7" fillId="0" borderId="3" xfId="1" applyFont="1" applyFill="1" applyBorder="1" applyAlignment="1">
      <alignment horizontal="distributed" vertical="center" wrapText="1"/>
    </xf>
    <xf numFmtId="38" fontId="7" fillId="0" borderId="6" xfId="1" applyFont="1" applyFill="1" applyBorder="1" applyAlignment="1">
      <alignment horizontal="distributed" vertical="center"/>
    </xf>
    <xf numFmtId="38" fontId="7" fillId="0" borderId="3" xfId="1" applyFont="1" applyBorder="1" applyAlignment="1">
      <alignment horizontal="distributed" vertical="center" wrapText="1"/>
    </xf>
    <xf numFmtId="38" fontId="7" fillId="0" borderId="6" xfId="1" applyFont="1" applyBorder="1" applyAlignment="1">
      <alignment horizontal="distributed" vertical="center"/>
    </xf>
    <xf numFmtId="0" fontId="7" fillId="0" borderId="4" xfId="2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38" fontId="7" fillId="0" borderId="7" xfId="1" applyFont="1" applyBorder="1" applyAlignment="1">
      <alignment horizontal="center" vertical="center" wrapText="1"/>
    </xf>
    <xf numFmtId="0" fontId="7" fillId="0" borderId="4" xfId="2" applyFont="1" applyBorder="1" applyAlignment="1">
      <alignment horizontal="distributed" vertical="center" wrapText="1"/>
    </xf>
    <xf numFmtId="0" fontId="1" fillId="0" borderId="7" xfId="2" applyFont="1" applyBorder="1" applyAlignment="1">
      <alignment horizontal="distributed" vertical="center" wrapText="1"/>
    </xf>
    <xf numFmtId="0" fontId="7" fillId="0" borderId="4" xfId="2" applyFont="1" applyBorder="1" applyAlignment="1">
      <alignment horizontal="distributed" vertical="center"/>
    </xf>
    <xf numFmtId="0" fontId="7" fillId="0" borderId="7" xfId="2" applyFont="1" applyBorder="1" applyAlignment="1">
      <alignment horizontal="distributed" vertical="center"/>
    </xf>
    <xf numFmtId="0" fontId="7" fillId="0" borderId="7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 wrapText="1"/>
    </xf>
    <xf numFmtId="0" fontId="2" fillId="0" borderId="6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 wrapText="1"/>
    </xf>
    <xf numFmtId="0" fontId="2" fillId="0" borderId="12" xfId="2" applyFont="1" applyBorder="1" applyAlignment="1">
      <alignment horizontal="center" vertical="center" wrapText="1"/>
    </xf>
    <xf numFmtId="0" fontId="2" fillId="0" borderId="7" xfId="2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10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distributed" vertical="center" justifyLastLine="1"/>
    </xf>
    <xf numFmtId="0" fontId="7" fillId="0" borderId="12" xfId="2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2" fillId="0" borderId="4" xfId="2" applyFont="1" applyBorder="1" applyAlignment="1">
      <alignment horizontal="distributed" vertical="center" wrapText="1" justifyLastLine="1"/>
    </xf>
    <xf numFmtId="0" fontId="2" fillId="0" borderId="7" xfId="2" applyFont="1" applyBorder="1" applyAlignment="1">
      <alignment horizontal="distributed" vertical="center" wrapText="1" justifyLastLine="1"/>
    </xf>
    <xf numFmtId="0" fontId="7" fillId="0" borderId="2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/>
    </xf>
    <xf numFmtId="0" fontId="7" fillId="0" borderId="3" xfId="2" applyFont="1" applyBorder="1" applyAlignment="1">
      <alignment horizontal="distributed" vertical="center" justifyLastLine="1"/>
    </xf>
    <xf numFmtId="0" fontId="7" fillId="0" borderId="2" xfId="2" applyFont="1" applyBorder="1" applyAlignment="1">
      <alignment horizontal="distributed" vertical="center" justifyLastLine="1"/>
    </xf>
    <xf numFmtId="0" fontId="7" fillId="0" borderId="6" xfId="2" applyFont="1" applyBorder="1" applyAlignment="1">
      <alignment horizontal="distributed" vertical="center" justifyLastLine="1"/>
    </xf>
    <xf numFmtId="0" fontId="7" fillId="0" borderId="5" xfId="2" applyFont="1" applyBorder="1" applyAlignment="1">
      <alignment horizontal="distributed" vertical="center" justifyLastLine="1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0</xdr:colOff>
      <xdr:row>0</xdr:row>
      <xdr:rowOff>0</xdr:rowOff>
    </xdr:from>
    <xdr:to>
      <xdr:col>14</xdr:col>
      <xdr:colOff>95250</xdr:colOff>
      <xdr:row>1</xdr:row>
      <xdr:rowOff>66675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7334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0</xdr:row>
      <xdr:rowOff>0</xdr:rowOff>
    </xdr:from>
    <xdr:to>
      <xdr:col>14</xdr:col>
      <xdr:colOff>95250</xdr:colOff>
      <xdr:row>1</xdr:row>
      <xdr:rowOff>66675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73342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95250</xdr:colOff>
      <xdr:row>1</xdr:row>
      <xdr:rowOff>66675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D403363-DAB7-45C2-907E-14849C292A9C}"/>
            </a:ext>
          </a:extLst>
        </xdr:cNvPr>
        <xdr:cNvSpPr txBox="1">
          <a:spLocks noChangeArrowheads="1"/>
        </xdr:cNvSpPr>
      </xdr:nvSpPr>
      <xdr:spPr bwMode="auto">
        <a:xfrm>
          <a:off x="80200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0</xdr:row>
      <xdr:rowOff>0</xdr:rowOff>
    </xdr:from>
    <xdr:to>
      <xdr:col>15</xdr:col>
      <xdr:colOff>95250</xdr:colOff>
      <xdr:row>1</xdr:row>
      <xdr:rowOff>66675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3B856B2B-B2CA-4E81-B899-C074A9D0E0CB}"/>
            </a:ext>
          </a:extLst>
        </xdr:cNvPr>
        <xdr:cNvSpPr txBox="1">
          <a:spLocks noChangeArrowheads="1"/>
        </xdr:cNvSpPr>
      </xdr:nvSpPr>
      <xdr:spPr bwMode="auto">
        <a:xfrm>
          <a:off x="8020050" y="0"/>
          <a:ext cx="9525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3"/>
  <sheetViews>
    <sheetView tabSelected="1" zoomScale="90" zoomScaleNormal="90" zoomScaleSheetLayoutView="96" workbookViewId="0">
      <selection activeCell="C1" sqref="C1"/>
    </sheetView>
  </sheetViews>
  <sheetFormatPr defaultRowHeight="11.25" x14ac:dyDescent="0.15"/>
  <cols>
    <col min="1" max="1" width="3.125" style="1" customWidth="1"/>
    <col min="2" max="2" width="7.625" style="2" customWidth="1"/>
    <col min="3" max="3" width="6.375" style="1" customWidth="1"/>
    <col min="4" max="5" width="6.625" style="3" customWidth="1"/>
    <col min="6" max="6" width="6.625" style="1" customWidth="1"/>
    <col min="7" max="7" width="7.125" style="1" customWidth="1"/>
    <col min="8" max="11" width="6.625" style="1" customWidth="1"/>
    <col min="12" max="12" width="8.125" style="1" customWidth="1"/>
    <col min="13" max="13" width="8" style="1" customWidth="1"/>
    <col min="14" max="15" width="6.625" style="1" customWidth="1"/>
    <col min="16" max="18" width="6.875" style="1" customWidth="1"/>
    <col min="19" max="19" width="6.625" style="1" customWidth="1"/>
    <col min="20" max="255" width="9" style="1"/>
    <col min="256" max="256" width="3.125" style="1" customWidth="1"/>
    <col min="257" max="257" width="6.625" style="1" customWidth="1"/>
    <col min="258" max="258" width="6.375" style="1" customWidth="1"/>
    <col min="259" max="267" width="6.625" style="1" customWidth="1"/>
    <col min="268" max="268" width="7.25" style="1" customWidth="1"/>
    <col min="269" max="275" width="6.625" style="1" customWidth="1"/>
    <col min="276" max="511" width="9" style="1"/>
    <col min="512" max="512" width="3.125" style="1" customWidth="1"/>
    <col min="513" max="513" width="6.625" style="1" customWidth="1"/>
    <col min="514" max="514" width="6.375" style="1" customWidth="1"/>
    <col min="515" max="523" width="6.625" style="1" customWidth="1"/>
    <col min="524" max="524" width="7.25" style="1" customWidth="1"/>
    <col min="525" max="531" width="6.625" style="1" customWidth="1"/>
    <col min="532" max="767" width="9" style="1"/>
    <col min="768" max="768" width="3.125" style="1" customWidth="1"/>
    <col min="769" max="769" width="6.625" style="1" customWidth="1"/>
    <col min="770" max="770" width="6.375" style="1" customWidth="1"/>
    <col min="771" max="779" width="6.625" style="1" customWidth="1"/>
    <col min="780" max="780" width="7.25" style="1" customWidth="1"/>
    <col min="781" max="787" width="6.625" style="1" customWidth="1"/>
    <col min="788" max="1023" width="9" style="1"/>
    <col min="1024" max="1024" width="3.125" style="1" customWidth="1"/>
    <col min="1025" max="1025" width="6.625" style="1" customWidth="1"/>
    <col min="1026" max="1026" width="6.375" style="1" customWidth="1"/>
    <col min="1027" max="1035" width="6.625" style="1" customWidth="1"/>
    <col min="1036" max="1036" width="7.25" style="1" customWidth="1"/>
    <col min="1037" max="1043" width="6.625" style="1" customWidth="1"/>
    <col min="1044" max="1279" width="9" style="1"/>
    <col min="1280" max="1280" width="3.125" style="1" customWidth="1"/>
    <col min="1281" max="1281" width="6.625" style="1" customWidth="1"/>
    <col min="1282" max="1282" width="6.375" style="1" customWidth="1"/>
    <col min="1283" max="1291" width="6.625" style="1" customWidth="1"/>
    <col min="1292" max="1292" width="7.25" style="1" customWidth="1"/>
    <col min="1293" max="1299" width="6.625" style="1" customWidth="1"/>
    <col min="1300" max="1535" width="9" style="1"/>
    <col min="1536" max="1536" width="3.125" style="1" customWidth="1"/>
    <col min="1537" max="1537" width="6.625" style="1" customWidth="1"/>
    <col min="1538" max="1538" width="6.375" style="1" customWidth="1"/>
    <col min="1539" max="1547" width="6.625" style="1" customWidth="1"/>
    <col min="1548" max="1548" width="7.25" style="1" customWidth="1"/>
    <col min="1549" max="1555" width="6.625" style="1" customWidth="1"/>
    <col min="1556" max="1791" width="9" style="1"/>
    <col min="1792" max="1792" width="3.125" style="1" customWidth="1"/>
    <col min="1793" max="1793" width="6.625" style="1" customWidth="1"/>
    <col min="1794" max="1794" width="6.375" style="1" customWidth="1"/>
    <col min="1795" max="1803" width="6.625" style="1" customWidth="1"/>
    <col min="1804" max="1804" width="7.25" style="1" customWidth="1"/>
    <col min="1805" max="1811" width="6.625" style="1" customWidth="1"/>
    <col min="1812" max="2047" width="9" style="1"/>
    <col min="2048" max="2048" width="3.125" style="1" customWidth="1"/>
    <col min="2049" max="2049" width="6.625" style="1" customWidth="1"/>
    <col min="2050" max="2050" width="6.375" style="1" customWidth="1"/>
    <col min="2051" max="2059" width="6.625" style="1" customWidth="1"/>
    <col min="2060" max="2060" width="7.25" style="1" customWidth="1"/>
    <col min="2061" max="2067" width="6.625" style="1" customWidth="1"/>
    <col min="2068" max="2303" width="9" style="1"/>
    <col min="2304" max="2304" width="3.125" style="1" customWidth="1"/>
    <col min="2305" max="2305" width="6.625" style="1" customWidth="1"/>
    <col min="2306" max="2306" width="6.375" style="1" customWidth="1"/>
    <col min="2307" max="2315" width="6.625" style="1" customWidth="1"/>
    <col min="2316" max="2316" width="7.25" style="1" customWidth="1"/>
    <col min="2317" max="2323" width="6.625" style="1" customWidth="1"/>
    <col min="2324" max="2559" width="9" style="1"/>
    <col min="2560" max="2560" width="3.125" style="1" customWidth="1"/>
    <col min="2561" max="2561" width="6.625" style="1" customWidth="1"/>
    <col min="2562" max="2562" width="6.375" style="1" customWidth="1"/>
    <col min="2563" max="2571" width="6.625" style="1" customWidth="1"/>
    <col min="2572" max="2572" width="7.25" style="1" customWidth="1"/>
    <col min="2573" max="2579" width="6.625" style="1" customWidth="1"/>
    <col min="2580" max="2815" width="9" style="1"/>
    <col min="2816" max="2816" width="3.125" style="1" customWidth="1"/>
    <col min="2817" max="2817" width="6.625" style="1" customWidth="1"/>
    <col min="2818" max="2818" width="6.375" style="1" customWidth="1"/>
    <col min="2819" max="2827" width="6.625" style="1" customWidth="1"/>
    <col min="2828" max="2828" width="7.25" style="1" customWidth="1"/>
    <col min="2829" max="2835" width="6.625" style="1" customWidth="1"/>
    <col min="2836" max="3071" width="9" style="1"/>
    <col min="3072" max="3072" width="3.125" style="1" customWidth="1"/>
    <col min="3073" max="3073" width="6.625" style="1" customWidth="1"/>
    <col min="3074" max="3074" width="6.375" style="1" customWidth="1"/>
    <col min="3075" max="3083" width="6.625" style="1" customWidth="1"/>
    <col min="3084" max="3084" width="7.25" style="1" customWidth="1"/>
    <col min="3085" max="3091" width="6.625" style="1" customWidth="1"/>
    <col min="3092" max="3327" width="9" style="1"/>
    <col min="3328" max="3328" width="3.125" style="1" customWidth="1"/>
    <col min="3329" max="3329" width="6.625" style="1" customWidth="1"/>
    <col min="3330" max="3330" width="6.375" style="1" customWidth="1"/>
    <col min="3331" max="3339" width="6.625" style="1" customWidth="1"/>
    <col min="3340" max="3340" width="7.25" style="1" customWidth="1"/>
    <col min="3341" max="3347" width="6.625" style="1" customWidth="1"/>
    <col min="3348" max="3583" width="9" style="1"/>
    <col min="3584" max="3584" width="3.125" style="1" customWidth="1"/>
    <col min="3585" max="3585" width="6.625" style="1" customWidth="1"/>
    <col min="3586" max="3586" width="6.375" style="1" customWidth="1"/>
    <col min="3587" max="3595" width="6.625" style="1" customWidth="1"/>
    <col min="3596" max="3596" width="7.25" style="1" customWidth="1"/>
    <col min="3597" max="3603" width="6.625" style="1" customWidth="1"/>
    <col min="3604" max="3839" width="9" style="1"/>
    <col min="3840" max="3840" width="3.125" style="1" customWidth="1"/>
    <col min="3841" max="3841" width="6.625" style="1" customWidth="1"/>
    <col min="3842" max="3842" width="6.375" style="1" customWidth="1"/>
    <col min="3843" max="3851" width="6.625" style="1" customWidth="1"/>
    <col min="3852" max="3852" width="7.25" style="1" customWidth="1"/>
    <col min="3853" max="3859" width="6.625" style="1" customWidth="1"/>
    <col min="3860" max="4095" width="9" style="1"/>
    <col min="4096" max="4096" width="3.125" style="1" customWidth="1"/>
    <col min="4097" max="4097" width="6.625" style="1" customWidth="1"/>
    <col min="4098" max="4098" width="6.375" style="1" customWidth="1"/>
    <col min="4099" max="4107" width="6.625" style="1" customWidth="1"/>
    <col min="4108" max="4108" width="7.25" style="1" customWidth="1"/>
    <col min="4109" max="4115" width="6.625" style="1" customWidth="1"/>
    <col min="4116" max="4351" width="9" style="1"/>
    <col min="4352" max="4352" width="3.125" style="1" customWidth="1"/>
    <col min="4353" max="4353" width="6.625" style="1" customWidth="1"/>
    <col min="4354" max="4354" width="6.375" style="1" customWidth="1"/>
    <col min="4355" max="4363" width="6.625" style="1" customWidth="1"/>
    <col min="4364" max="4364" width="7.25" style="1" customWidth="1"/>
    <col min="4365" max="4371" width="6.625" style="1" customWidth="1"/>
    <col min="4372" max="4607" width="9" style="1"/>
    <col min="4608" max="4608" width="3.125" style="1" customWidth="1"/>
    <col min="4609" max="4609" width="6.625" style="1" customWidth="1"/>
    <col min="4610" max="4610" width="6.375" style="1" customWidth="1"/>
    <col min="4611" max="4619" width="6.625" style="1" customWidth="1"/>
    <col min="4620" max="4620" width="7.25" style="1" customWidth="1"/>
    <col min="4621" max="4627" width="6.625" style="1" customWidth="1"/>
    <col min="4628" max="4863" width="9" style="1"/>
    <col min="4864" max="4864" width="3.125" style="1" customWidth="1"/>
    <col min="4865" max="4865" width="6.625" style="1" customWidth="1"/>
    <col min="4866" max="4866" width="6.375" style="1" customWidth="1"/>
    <col min="4867" max="4875" width="6.625" style="1" customWidth="1"/>
    <col min="4876" max="4876" width="7.25" style="1" customWidth="1"/>
    <col min="4877" max="4883" width="6.625" style="1" customWidth="1"/>
    <col min="4884" max="5119" width="9" style="1"/>
    <col min="5120" max="5120" width="3.125" style="1" customWidth="1"/>
    <col min="5121" max="5121" width="6.625" style="1" customWidth="1"/>
    <col min="5122" max="5122" width="6.375" style="1" customWidth="1"/>
    <col min="5123" max="5131" width="6.625" style="1" customWidth="1"/>
    <col min="5132" max="5132" width="7.25" style="1" customWidth="1"/>
    <col min="5133" max="5139" width="6.625" style="1" customWidth="1"/>
    <col min="5140" max="5375" width="9" style="1"/>
    <col min="5376" max="5376" width="3.125" style="1" customWidth="1"/>
    <col min="5377" max="5377" width="6.625" style="1" customWidth="1"/>
    <col min="5378" max="5378" width="6.375" style="1" customWidth="1"/>
    <col min="5379" max="5387" width="6.625" style="1" customWidth="1"/>
    <col min="5388" max="5388" width="7.25" style="1" customWidth="1"/>
    <col min="5389" max="5395" width="6.625" style="1" customWidth="1"/>
    <col min="5396" max="5631" width="9" style="1"/>
    <col min="5632" max="5632" width="3.125" style="1" customWidth="1"/>
    <col min="5633" max="5633" width="6.625" style="1" customWidth="1"/>
    <col min="5634" max="5634" width="6.375" style="1" customWidth="1"/>
    <col min="5635" max="5643" width="6.625" style="1" customWidth="1"/>
    <col min="5644" max="5644" width="7.25" style="1" customWidth="1"/>
    <col min="5645" max="5651" width="6.625" style="1" customWidth="1"/>
    <col min="5652" max="5887" width="9" style="1"/>
    <col min="5888" max="5888" width="3.125" style="1" customWidth="1"/>
    <col min="5889" max="5889" width="6.625" style="1" customWidth="1"/>
    <col min="5890" max="5890" width="6.375" style="1" customWidth="1"/>
    <col min="5891" max="5899" width="6.625" style="1" customWidth="1"/>
    <col min="5900" max="5900" width="7.25" style="1" customWidth="1"/>
    <col min="5901" max="5907" width="6.625" style="1" customWidth="1"/>
    <col min="5908" max="6143" width="9" style="1"/>
    <col min="6144" max="6144" width="3.125" style="1" customWidth="1"/>
    <col min="6145" max="6145" width="6.625" style="1" customWidth="1"/>
    <col min="6146" max="6146" width="6.375" style="1" customWidth="1"/>
    <col min="6147" max="6155" width="6.625" style="1" customWidth="1"/>
    <col min="6156" max="6156" width="7.25" style="1" customWidth="1"/>
    <col min="6157" max="6163" width="6.625" style="1" customWidth="1"/>
    <col min="6164" max="6399" width="9" style="1"/>
    <col min="6400" max="6400" width="3.125" style="1" customWidth="1"/>
    <col min="6401" max="6401" width="6.625" style="1" customWidth="1"/>
    <col min="6402" max="6402" width="6.375" style="1" customWidth="1"/>
    <col min="6403" max="6411" width="6.625" style="1" customWidth="1"/>
    <col min="6412" max="6412" width="7.25" style="1" customWidth="1"/>
    <col min="6413" max="6419" width="6.625" style="1" customWidth="1"/>
    <col min="6420" max="6655" width="9" style="1"/>
    <col min="6656" max="6656" width="3.125" style="1" customWidth="1"/>
    <col min="6657" max="6657" width="6.625" style="1" customWidth="1"/>
    <col min="6658" max="6658" width="6.375" style="1" customWidth="1"/>
    <col min="6659" max="6667" width="6.625" style="1" customWidth="1"/>
    <col min="6668" max="6668" width="7.25" style="1" customWidth="1"/>
    <col min="6669" max="6675" width="6.625" style="1" customWidth="1"/>
    <col min="6676" max="6911" width="9" style="1"/>
    <col min="6912" max="6912" width="3.125" style="1" customWidth="1"/>
    <col min="6913" max="6913" width="6.625" style="1" customWidth="1"/>
    <col min="6914" max="6914" width="6.375" style="1" customWidth="1"/>
    <col min="6915" max="6923" width="6.625" style="1" customWidth="1"/>
    <col min="6924" max="6924" width="7.25" style="1" customWidth="1"/>
    <col min="6925" max="6931" width="6.625" style="1" customWidth="1"/>
    <col min="6932" max="7167" width="9" style="1"/>
    <col min="7168" max="7168" width="3.125" style="1" customWidth="1"/>
    <col min="7169" max="7169" width="6.625" style="1" customWidth="1"/>
    <col min="7170" max="7170" width="6.375" style="1" customWidth="1"/>
    <col min="7171" max="7179" width="6.625" style="1" customWidth="1"/>
    <col min="7180" max="7180" width="7.25" style="1" customWidth="1"/>
    <col min="7181" max="7187" width="6.625" style="1" customWidth="1"/>
    <col min="7188" max="7423" width="9" style="1"/>
    <col min="7424" max="7424" width="3.125" style="1" customWidth="1"/>
    <col min="7425" max="7425" width="6.625" style="1" customWidth="1"/>
    <col min="7426" max="7426" width="6.375" style="1" customWidth="1"/>
    <col min="7427" max="7435" width="6.625" style="1" customWidth="1"/>
    <col min="7436" max="7436" width="7.25" style="1" customWidth="1"/>
    <col min="7437" max="7443" width="6.625" style="1" customWidth="1"/>
    <col min="7444" max="7679" width="9" style="1"/>
    <col min="7680" max="7680" width="3.125" style="1" customWidth="1"/>
    <col min="7681" max="7681" width="6.625" style="1" customWidth="1"/>
    <col min="7682" max="7682" width="6.375" style="1" customWidth="1"/>
    <col min="7683" max="7691" width="6.625" style="1" customWidth="1"/>
    <col min="7692" max="7692" width="7.25" style="1" customWidth="1"/>
    <col min="7693" max="7699" width="6.625" style="1" customWidth="1"/>
    <col min="7700" max="7935" width="9" style="1"/>
    <col min="7936" max="7936" width="3.125" style="1" customWidth="1"/>
    <col min="7937" max="7937" width="6.625" style="1" customWidth="1"/>
    <col min="7938" max="7938" width="6.375" style="1" customWidth="1"/>
    <col min="7939" max="7947" width="6.625" style="1" customWidth="1"/>
    <col min="7948" max="7948" width="7.25" style="1" customWidth="1"/>
    <col min="7949" max="7955" width="6.625" style="1" customWidth="1"/>
    <col min="7956" max="8191" width="9" style="1"/>
    <col min="8192" max="8192" width="3.125" style="1" customWidth="1"/>
    <col min="8193" max="8193" width="6.625" style="1" customWidth="1"/>
    <col min="8194" max="8194" width="6.375" style="1" customWidth="1"/>
    <col min="8195" max="8203" width="6.625" style="1" customWidth="1"/>
    <col min="8204" max="8204" width="7.25" style="1" customWidth="1"/>
    <col min="8205" max="8211" width="6.625" style="1" customWidth="1"/>
    <col min="8212" max="8447" width="9" style="1"/>
    <col min="8448" max="8448" width="3.125" style="1" customWidth="1"/>
    <col min="8449" max="8449" width="6.625" style="1" customWidth="1"/>
    <col min="8450" max="8450" width="6.375" style="1" customWidth="1"/>
    <col min="8451" max="8459" width="6.625" style="1" customWidth="1"/>
    <col min="8460" max="8460" width="7.25" style="1" customWidth="1"/>
    <col min="8461" max="8467" width="6.625" style="1" customWidth="1"/>
    <col min="8468" max="8703" width="9" style="1"/>
    <col min="8704" max="8704" width="3.125" style="1" customWidth="1"/>
    <col min="8705" max="8705" width="6.625" style="1" customWidth="1"/>
    <col min="8706" max="8706" width="6.375" style="1" customWidth="1"/>
    <col min="8707" max="8715" width="6.625" style="1" customWidth="1"/>
    <col min="8716" max="8716" width="7.25" style="1" customWidth="1"/>
    <col min="8717" max="8723" width="6.625" style="1" customWidth="1"/>
    <col min="8724" max="8959" width="9" style="1"/>
    <col min="8960" max="8960" width="3.125" style="1" customWidth="1"/>
    <col min="8961" max="8961" width="6.625" style="1" customWidth="1"/>
    <col min="8962" max="8962" width="6.375" style="1" customWidth="1"/>
    <col min="8963" max="8971" width="6.625" style="1" customWidth="1"/>
    <col min="8972" max="8972" width="7.25" style="1" customWidth="1"/>
    <col min="8973" max="8979" width="6.625" style="1" customWidth="1"/>
    <col min="8980" max="9215" width="9" style="1"/>
    <col min="9216" max="9216" width="3.125" style="1" customWidth="1"/>
    <col min="9217" max="9217" width="6.625" style="1" customWidth="1"/>
    <col min="9218" max="9218" width="6.375" style="1" customWidth="1"/>
    <col min="9219" max="9227" width="6.625" style="1" customWidth="1"/>
    <col min="9228" max="9228" width="7.25" style="1" customWidth="1"/>
    <col min="9229" max="9235" width="6.625" style="1" customWidth="1"/>
    <col min="9236" max="9471" width="9" style="1"/>
    <col min="9472" max="9472" width="3.125" style="1" customWidth="1"/>
    <col min="9473" max="9473" width="6.625" style="1" customWidth="1"/>
    <col min="9474" max="9474" width="6.375" style="1" customWidth="1"/>
    <col min="9475" max="9483" width="6.625" style="1" customWidth="1"/>
    <col min="9484" max="9484" width="7.25" style="1" customWidth="1"/>
    <col min="9485" max="9491" width="6.625" style="1" customWidth="1"/>
    <col min="9492" max="9727" width="9" style="1"/>
    <col min="9728" max="9728" width="3.125" style="1" customWidth="1"/>
    <col min="9729" max="9729" width="6.625" style="1" customWidth="1"/>
    <col min="9730" max="9730" width="6.375" style="1" customWidth="1"/>
    <col min="9731" max="9739" width="6.625" style="1" customWidth="1"/>
    <col min="9740" max="9740" width="7.25" style="1" customWidth="1"/>
    <col min="9741" max="9747" width="6.625" style="1" customWidth="1"/>
    <col min="9748" max="9983" width="9" style="1"/>
    <col min="9984" max="9984" width="3.125" style="1" customWidth="1"/>
    <col min="9985" max="9985" width="6.625" style="1" customWidth="1"/>
    <col min="9986" max="9986" width="6.375" style="1" customWidth="1"/>
    <col min="9987" max="9995" width="6.625" style="1" customWidth="1"/>
    <col min="9996" max="9996" width="7.25" style="1" customWidth="1"/>
    <col min="9997" max="10003" width="6.625" style="1" customWidth="1"/>
    <col min="10004" max="10239" width="9" style="1"/>
    <col min="10240" max="10240" width="3.125" style="1" customWidth="1"/>
    <col min="10241" max="10241" width="6.625" style="1" customWidth="1"/>
    <col min="10242" max="10242" width="6.375" style="1" customWidth="1"/>
    <col min="10243" max="10251" width="6.625" style="1" customWidth="1"/>
    <col min="10252" max="10252" width="7.25" style="1" customWidth="1"/>
    <col min="10253" max="10259" width="6.625" style="1" customWidth="1"/>
    <col min="10260" max="10495" width="9" style="1"/>
    <col min="10496" max="10496" width="3.125" style="1" customWidth="1"/>
    <col min="10497" max="10497" width="6.625" style="1" customWidth="1"/>
    <col min="10498" max="10498" width="6.375" style="1" customWidth="1"/>
    <col min="10499" max="10507" width="6.625" style="1" customWidth="1"/>
    <col min="10508" max="10508" width="7.25" style="1" customWidth="1"/>
    <col min="10509" max="10515" width="6.625" style="1" customWidth="1"/>
    <col min="10516" max="10751" width="9" style="1"/>
    <col min="10752" max="10752" width="3.125" style="1" customWidth="1"/>
    <col min="10753" max="10753" width="6.625" style="1" customWidth="1"/>
    <col min="10754" max="10754" width="6.375" style="1" customWidth="1"/>
    <col min="10755" max="10763" width="6.625" style="1" customWidth="1"/>
    <col min="10764" max="10764" width="7.25" style="1" customWidth="1"/>
    <col min="10765" max="10771" width="6.625" style="1" customWidth="1"/>
    <col min="10772" max="11007" width="9" style="1"/>
    <col min="11008" max="11008" width="3.125" style="1" customWidth="1"/>
    <col min="11009" max="11009" width="6.625" style="1" customWidth="1"/>
    <col min="11010" max="11010" width="6.375" style="1" customWidth="1"/>
    <col min="11011" max="11019" width="6.625" style="1" customWidth="1"/>
    <col min="11020" max="11020" width="7.25" style="1" customWidth="1"/>
    <col min="11021" max="11027" width="6.625" style="1" customWidth="1"/>
    <col min="11028" max="11263" width="9" style="1"/>
    <col min="11264" max="11264" width="3.125" style="1" customWidth="1"/>
    <col min="11265" max="11265" width="6.625" style="1" customWidth="1"/>
    <col min="11266" max="11266" width="6.375" style="1" customWidth="1"/>
    <col min="11267" max="11275" width="6.625" style="1" customWidth="1"/>
    <col min="11276" max="11276" width="7.25" style="1" customWidth="1"/>
    <col min="11277" max="11283" width="6.625" style="1" customWidth="1"/>
    <col min="11284" max="11519" width="9" style="1"/>
    <col min="11520" max="11520" width="3.125" style="1" customWidth="1"/>
    <col min="11521" max="11521" width="6.625" style="1" customWidth="1"/>
    <col min="11522" max="11522" width="6.375" style="1" customWidth="1"/>
    <col min="11523" max="11531" width="6.625" style="1" customWidth="1"/>
    <col min="11532" max="11532" width="7.25" style="1" customWidth="1"/>
    <col min="11533" max="11539" width="6.625" style="1" customWidth="1"/>
    <col min="11540" max="11775" width="9" style="1"/>
    <col min="11776" max="11776" width="3.125" style="1" customWidth="1"/>
    <col min="11777" max="11777" width="6.625" style="1" customWidth="1"/>
    <col min="11778" max="11778" width="6.375" style="1" customWidth="1"/>
    <col min="11779" max="11787" width="6.625" style="1" customWidth="1"/>
    <col min="11788" max="11788" width="7.25" style="1" customWidth="1"/>
    <col min="11789" max="11795" width="6.625" style="1" customWidth="1"/>
    <col min="11796" max="12031" width="9" style="1"/>
    <col min="12032" max="12032" width="3.125" style="1" customWidth="1"/>
    <col min="12033" max="12033" width="6.625" style="1" customWidth="1"/>
    <col min="12034" max="12034" width="6.375" style="1" customWidth="1"/>
    <col min="12035" max="12043" width="6.625" style="1" customWidth="1"/>
    <col min="12044" max="12044" width="7.25" style="1" customWidth="1"/>
    <col min="12045" max="12051" width="6.625" style="1" customWidth="1"/>
    <col min="12052" max="12287" width="9" style="1"/>
    <col min="12288" max="12288" width="3.125" style="1" customWidth="1"/>
    <col min="12289" max="12289" width="6.625" style="1" customWidth="1"/>
    <col min="12290" max="12290" width="6.375" style="1" customWidth="1"/>
    <col min="12291" max="12299" width="6.625" style="1" customWidth="1"/>
    <col min="12300" max="12300" width="7.25" style="1" customWidth="1"/>
    <col min="12301" max="12307" width="6.625" style="1" customWidth="1"/>
    <col min="12308" max="12543" width="9" style="1"/>
    <col min="12544" max="12544" width="3.125" style="1" customWidth="1"/>
    <col min="12545" max="12545" width="6.625" style="1" customWidth="1"/>
    <col min="12546" max="12546" width="6.375" style="1" customWidth="1"/>
    <col min="12547" max="12555" width="6.625" style="1" customWidth="1"/>
    <col min="12556" max="12556" width="7.25" style="1" customWidth="1"/>
    <col min="12557" max="12563" width="6.625" style="1" customWidth="1"/>
    <col min="12564" max="12799" width="9" style="1"/>
    <col min="12800" max="12800" width="3.125" style="1" customWidth="1"/>
    <col min="12801" max="12801" width="6.625" style="1" customWidth="1"/>
    <col min="12802" max="12802" width="6.375" style="1" customWidth="1"/>
    <col min="12803" max="12811" width="6.625" style="1" customWidth="1"/>
    <col min="12812" max="12812" width="7.25" style="1" customWidth="1"/>
    <col min="12813" max="12819" width="6.625" style="1" customWidth="1"/>
    <col min="12820" max="13055" width="9" style="1"/>
    <col min="13056" max="13056" width="3.125" style="1" customWidth="1"/>
    <col min="13057" max="13057" width="6.625" style="1" customWidth="1"/>
    <col min="13058" max="13058" width="6.375" style="1" customWidth="1"/>
    <col min="13059" max="13067" width="6.625" style="1" customWidth="1"/>
    <col min="13068" max="13068" width="7.25" style="1" customWidth="1"/>
    <col min="13069" max="13075" width="6.625" style="1" customWidth="1"/>
    <col min="13076" max="13311" width="9" style="1"/>
    <col min="13312" max="13312" width="3.125" style="1" customWidth="1"/>
    <col min="13313" max="13313" width="6.625" style="1" customWidth="1"/>
    <col min="13314" max="13314" width="6.375" style="1" customWidth="1"/>
    <col min="13315" max="13323" width="6.625" style="1" customWidth="1"/>
    <col min="13324" max="13324" width="7.25" style="1" customWidth="1"/>
    <col min="13325" max="13331" width="6.625" style="1" customWidth="1"/>
    <col min="13332" max="13567" width="9" style="1"/>
    <col min="13568" max="13568" width="3.125" style="1" customWidth="1"/>
    <col min="13569" max="13569" width="6.625" style="1" customWidth="1"/>
    <col min="13570" max="13570" width="6.375" style="1" customWidth="1"/>
    <col min="13571" max="13579" width="6.625" style="1" customWidth="1"/>
    <col min="13580" max="13580" width="7.25" style="1" customWidth="1"/>
    <col min="13581" max="13587" width="6.625" style="1" customWidth="1"/>
    <col min="13588" max="13823" width="9" style="1"/>
    <col min="13824" max="13824" width="3.125" style="1" customWidth="1"/>
    <col min="13825" max="13825" width="6.625" style="1" customWidth="1"/>
    <col min="13826" max="13826" width="6.375" style="1" customWidth="1"/>
    <col min="13827" max="13835" width="6.625" style="1" customWidth="1"/>
    <col min="13836" max="13836" width="7.25" style="1" customWidth="1"/>
    <col min="13837" max="13843" width="6.625" style="1" customWidth="1"/>
    <col min="13844" max="14079" width="9" style="1"/>
    <col min="14080" max="14080" width="3.125" style="1" customWidth="1"/>
    <col min="14081" max="14081" width="6.625" style="1" customWidth="1"/>
    <col min="14082" max="14082" width="6.375" style="1" customWidth="1"/>
    <col min="14083" max="14091" width="6.625" style="1" customWidth="1"/>
    <col min="14092" max="14092" width="7.25" style="1" customWidth="1"/>
    <col min="14093" max="14099" width="6.625" style="1" customWidth="1"/>
    <col min="14100" max="14335" width="9" style="1"/>
    <col min="14336" max="14336" width="3.125" style="1" customWidth="1"/>
    <col min="14337" max="14337" width="6.625" style="1" customWidth="1"/>
    <col min="14338" max="14338" width="6.375" style="1" customWidth="1"/>
    <col min="14339" max="14347" width="6.625" style="1" customWidth="1"/>
    <col min="14348" max="14348" width="7.25" style="1" customWidth="1"/>
    <col min="14349" max="14355" width="6.625" style="1" customWidth="1"/>
    <col min="14356" max="14591" width="9" style="1"/>
    <col min="14592" max="14592" width="3.125" style="1" customWidth="1"/>
    <col min="14593" max="14593" width="6.625" style="1" customWidth="1"/>
    <col min="14594" max="14594" width="6.375" style="1" customWidth="1"/>
    <col min="14595" max="14603" width="6.625" style="1" customWidth="1"/>
    <col min="14604" max="14604" width="7.25" style="1" customWidth="1"/>
    <col min="14605" max="14611" width="6.625" style="1" customWidth="1"/>
    <col min="14612" max="14847" width="9" style="1"/>
    <col min="14848" max="14848" width="3.125" style="1" customWidth="1"/>
    <col min="14849" max="14849" width="6.625" style="1" customWidth="1"/>
    <col min="14850" max="14850" width="6.375" style="1" customWidth="1"/>
    <col min="14851" max="14859" width="6.625" style="1" customWidth="1"/>
    <col min="14860" max="14860" width="7.25" style="1" customWidth="1"/>
    <col min="14861" max="14867" width="6.625" style="1" customWidth="1"/>
    <col min="14868" max="15103" width="9" style="1"/>
    <col min="15104" max="15104" width="3.125" style="1" customWidth="1"/>
    <col min="15105" max="15105" width="6.625" style="1" customWidth="1"/>
    <col min="15106" max="15106" width="6.375" style="1" customWidth="1"/>
    <col min="15107" max="15115" width="6.625" style="1" customWidth="1"/>
    <col min="15116" max="15116" width="7.25" style="1" customWidth="1"/>
    <col min="15117" max="15123" width="6.625" style="1" customWidth="1"/>
    <col min="15124" max="15359" width="9" style="1"/>
    <col min="15360" max="15360" width="3.125" style="1" customWidth="1"/>
    <col min="15361" max="15361" width="6.625" style="1" customWidth="1"/>
    <col min="15362" max="15362" width="6.375" style="1" customWidth="1"/>
    <col min="15363" max="15371" width="6.625" style="1" customWidth="1"/>
    <col min="15372" max="15372" width="7.25" style="1" customWidth="1"/>
    <col min="15373" max="15379" width="6.625" style="1" customWidth="1"/>
    <col min="15380" max="15615" width="9" style="1"/>
    <col min="15616" max="15616" width="3.125" style="1" customWidth="1"/>
    <col min="15617" max="15617" width="6.625" style="1" customWidth="1"/>
    <col min="15618" max="15618" width="6.375" style="1" customWidth="1"/>
    <col min="15619" max="15627" width="6.625" style="1" customWidth="1"/>
    <col min="15628" max="15628" width="7.25" style="1" customWidth="1"/>
    <col min="15629" max="15635" width="6.625" style="1" customWidth="1"/>
    <col min="15636" max="15871" width="9" style="1"/>
    <col min="15872" max="15872" width="3.125" style="1" customWidth="1"/>
    <col min="15873" max="15873" width="6.625" style="1" customWidth="1"/>
    <col min="15874" max="15874" width="6.375" style="1" customWidth="1"/>
    <col min="15875" max="15883" width="6.625" style="1" customWidth="1"/>
    <col min="15884" max="15884" width="7.25" style="1" customWidth="1"/>
    <col min="15885" max="15891" width="6.625" style="1" customWidth="1"/>
    <col min="15892" max="16127" width="9" style="1"/>
    <col min="16128" max="16128" width="3.125" style="1" customWidth="1"/>
    <col min="16129" max="16129" width="6.625" style="1" customWidth="1"/>
    <col min="16130" max="16130" width="6.375" style="1" customWidth="1"/>
    <col min="16131" max="16139" width="6.625" style="1" customWidth="1"/>
    <col min="16140" max="16140" width="7.25" style="1" customWidth="1"/>
    <col min="16141" max="16147" width="6.625" style="1" customWidth="1"/>
    <col min="16148" max="16384" width="9" style="1"/>
  </cols>
  <sheetData>
    <row r="1" spans="1:22" ht="15" customHeight="1" x14ac:dyDescent="0.15">
      <c r="A1" s="14" t="s">
        <v>0</v>
      </c>
      <c r="C1" s="2"/>
      <c r="D1" s="2"/>
      <c r="E1" s="2"/>
      <c r="I1" s="5"/>
      <c r="J1" s="2"/>
      <c r="K1" s="2"/>
      <c r="L1" s="2"/>
      <c r="M1" s="2"/>
      <c r="N1" s="2"/>
      <c r="O1" s="2"/>
      <c r="P1" s="2"/>
      <c r="Q1" s="2"/>
    </row>
    <row r="2" spans="1:22" ht="13.5" customHeight="1" thickBot="1" x14ac:dyDescent="0.2">
      <c r="A2" s="15"/>
      <c r="D2" s="1"/>
      <c r="E2" s="1"/>
      <c r="R2" s="4"/>
      <c r="S2" s="4"/>
    </row>
    <row r="3" spans="1:22" s="5" customFormat="1" ht="31.5" customHeight="1" x14ac:dyDescent="0.15">
      <c r="A3" s="89" t="s">
        <v>1</v>
      </c>
      <c r="B3" s="91" t="s">
        <v>2</v>
      </c>
      <c r="C3" s="92"/>
      <c r="D3" s="63" t="s">
        <v>3</v>
      </c>
      <c r="E3" s="58" t="s">
        <v>4</v>
      </c>
      <c r="F3" s="12" t="s">
        <v>5</v>
      </c>
      <c r="G3" s="87" t="s">
        <v>27</v>
      </c>
      <c r="H3" s="87" t="s">
        <v>6</v>
      </c>
      <c r="I3" s="87" t="s">
        <v>25</v>
      </c>
      <c r="J3" s="61" t="s">
        <v>7</v>
      </c>
      <c r="K3" s="63" t="s">
        <v>8</v>
      </c>
      <c r="L3" s="58" t="s">
        <v>9</v>
      </c>
      <c r="M3" s="66" t="s">
        <v>10</v>
      </c>
      <c r="N3" s="56" t="s">
        <v>11</v>
      </c>
      <c r="O3" s="54" t="s">
        <v>12</v>
      </c>
      <c r="P3" s="56" t="s">
        <v>13</v>
      </c>
      <c r="Q3" s="54" t="s">
        <v>14</v>
      </c>
      <c r="R3" s="58" t="s">
        <v>15</v>
      </c>
      <c r="S3" s="59" t="s">
        <v>16</v>
      </c>
      <c r="T3" s="44" t="s">
        <v>17</v>
      </c>
      <c r="U3" s="44" t="s">
        <v>28</v>
      </c>
      <c r="V3" s="46" t="s">
        <v>29</v>
      </c>
    </row>
    <row r="4" spans="1:22" s="5" customFormat="1" ht="32.25" customHeight="1" x14ac:dyDescent="0.15">
      <c r="A4" s="90"/>
      <c r="B4" s="93"/>
      <c r="C4" s="94"/>
      <c r="D4" s="64"/>
      <c r="E4" s="65"/>
      <c r="F4" s="6" t="s">
        <v>18</v>
      </c>
      <c r="G4" s="88"/>
      <c r="H4" s="88"/>
      <c r="I4" s="88"/>
      <c r="J4" s="62"/>
      <c r="K4" s="64"/>
      <c r="L4" s="65"/>
      <c r="M4" s="67"/>
      <c r="N4" s="57"/>
      <c r="O4" s="55"/>
      <c r="P4" s="57"/>
      <c r="Q4" s="55"/>
      <c r="R4" s="53"/>
      <c r="S4" s="60"/>
      <c r="T4" s="45"/>
      <c r="U4" s="45"/>
      <c r="V4" s="47"/>
    </row>
    <row r="5" spans="1:22" s="5" customFormat="1" ht="13.5" customHeight="1" x14ac:dyDescent="0.15">
      <c r="A5" s="79" t="s">
        <v>30</v>
      </c>
      <c r="B5" s="48" t="s">
        <v>31</v>
      </c>
      <c r="C5" s="13" t="s">
        <v>32</v>
      </c>
      <c r="D5" s="7">
        <v>0</v>
      </c>
      <c r="E5" s="7">
        <v>5017</v>
      </c>
      <c r="F5" s="7">
        <v>0</v>
      </c>
      <c r="G5" s="7">
        <v>0</v>
      </c>
      <c r="H5" s="7">
        <v>8052</v>
      </c>
      <c r="I5" s="7">
        <v>0</v>
      </c>
      <c r="J5" s="7">
        <v>0</v>
      </c>
      <c r="K5" s="7">
        <v>0</v>
      </c>
      <c r="L5" s="7">
        <v>7744</v>
      </c>
      <c r="M5" s="7">
        <v>0</v>
      </c>
      <c r="N5" s="7">
        <v>2146</v>
      </c>
      <c r="O5" s="7">
        <v>8052</v>
      </c>
      <c r="P5" s="7">
        <v>8052</v>
      </c>
      <c r="Q5" s="7">
        <v>0</v>
      </c>
      <c r="R5" s="7">
        <f>2337*2</f>
        <v>4674</v>
      </c>
      <c r="S5" s="7">
        <v>0</v>
      </c>
      <c r="T5" s="7">
        <v>6039</v>
      </c>
      <c r="U5" s="7">
        <v>2416</v>
      </c>
      <c r="V5" s="7">
        <v>0</v>
      </c>
    </row>
    <row r="6" spans="1:22" s="5" customFormat="1" ht="13.5" customHeight="1" x14ac:dyDescent="0.15">
      <c r="A6" s="80"/>
      <c r="B6" s="49"/>
      <c r="C6" s="13" t="s">
        <v>33</v>
      </c>
      <c r="D6" s="7">
        <v>0</v>
      </c>
      <c r="E6" s="7">
        <v>4824</v>
      </c>
      <c r="F6" s="7">
        <v>4</v>
      </c>
      <c r="G6" s="7">
        <v>0</v>
      </c>
      <c r="H6" s="7">
        <v>8831</v>
      </c>
      <c r="I6" s="7">
        <v>0</v>
      </c>
      <c r="J6" s="7">
        <v>0</v>
      </c>
      <c r="K6" s="7">
        <v>0</v>
      </c>
      <c r="L6" s="7">
        <v>7666</v>
      </c>
      <c r="M6" s="7">
        <v>0</v>
      </c>
      <c r="N6" s="7">
        <v>2137</v>
      </c>
      <c r="O6" s="7">
        <v>8668</v>
      </c>
      <c r="P6" s="7">
        <v>8460</v>
      </c>
      <c r="Q6" s="7">
        <v>0</v>
      </c>
      <c r="R6" s="7">
        <f>2226+1874+37+410</f>
        <v>4547</v>
      </c>
      <c r="S6" s="7">
        <v>0</v>
      </c>
      <c r="T6" s="7">
        <v>6248</v>
      </c>
      <c r="U6" s="7">
        <v>1913</v>
      </c>
      <c r="V6" s="7">
        <v>0</v>
      </c>
    </row>
    <row r="7" spans="1:22" s="10" customFormat="1" ht="13.5" customHeight="1" x14ac:dyDescent="0.15">
      <c r="A7" s="80"/>
      <c r="B7" s="50"/>
      <c r="C7" s="13" t="s">
        <v>34</v>
      </c>
      <c r="D7" s="7">
        <v>0</v>
      </c>
      <c r="E7" s="8">
        <v>96.2</v>
      </c>
      <c r="F7" s="7">
        <v>0</v>
      </c>
      <c r="G7" s="7">
        <v>0</v>
      </c>
      <c r="H7" s="8">
        <v>109.7</v>
      </c>
      <c r="I7" s="7">
        <v>0</v>
      </c>
      <c r="J7" s="7">
        <v>0</v>
      </c>
      <c r="K7" s="7">
        <v>0</v>
      </c>
      <c r="L7" s="8">
        <v>99</v>
      </c>
      <c r="M7" s="7">
        <v>0</v>
      </c>
      <c r="N7" s="8">
        <v>99.6</v>
      </c>
      <c r="O7" s="8">
        <v>107.7</v>
      </c>
      <c r="P7" s="8">
        <v>105.1</v>
      </c>
      <c r="Q7" s="7">
        <v>0</v>
      </c>
      <c r="R7" s="8">
        <f>R6/R5*100</f>
        <v>97.282841249465122</v>
      </c>
      <c r="S7" s="7">
        <v>0</v>
      </c>
      <c r="T7" s="8">
        <v>103.5</v>
      </c>
      <c r="U7" s="8">
        <f>U6/U5*100</f>
        <v>79.180463576158942</v>
      </c>
      <c r="V7" s="7">
        <v>0</v>
      </c>
    </row>
    <row r="8" spans="1:22" s="5" customFormat="1" ht="13.5" customHeight="1" x14ac:dyDescent="0.15">
      <c r="A8" s="80"/>
      <c r="B8" s="51" t="s">
        <v>35</v>
      </c>
      <c r="C8" s="13" t="s">
        <v>32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2811</v>
      </c>
      <c r="K8" s="7">
        <v>0</v>
      </c>
      <c r="L8" s="7">
        <v>2905</v>
      </c>
      <c r="M8" s="7">
        <v>0</v>
      </c>
      <c r="N8" s="7">
        <v>0</v>
      </c>
      <c r="O8" s="7">
        <v>0</v>
      </c>
      <c r="P8" s="7">
        <v>0</v>
      </c>
      <c r="Q8" s="7">
        <v>22368</v>
      </c>
      <c r="R8" s="7">
        <v>0</v>
      </c>
      <c r="S8" s="7">
        <v>0</v>
      </c>
      <c r="T8" s="7">
        <v>0</v>
      </c>
      <c r="U8" s="7">
        <v>0</v>
      </c>
      <c r="V8" s="7">
        <v>0</v>
      </c>
    </row>
    <row r="9" spans="1:22" s="5" customFormat="1" ht="13.5" customHeight="1" x14ac:dyDescent="0.15">
      <c r="A9" s="80"/>
      <c r="B9" s="52"/>
      <c r="C9" s="13" t="s">
        <v>33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2411</v>
      </c>
      <c r="K9" s="7">
        <v>0</v>
      </c>
      <c r="L9" s="7">
        <v>2584</v>
      </c>
      <c r="M9" s="7">
        <v>0</v>
      </c>
      <c r="N9" s="7">
        <v>0</v>
      </c>
      <c r="O9" s="7">
        <v>0</v>
      </c>
      <c r="P9" s="7">
        <v>0</v>
      </c>
      <c r="Q9" s="7">
        <v>466</v>
      </c>
      <c r="R9" s="7">
        <v>0</v>
      </c>
      <c r="S9" s="7">
        <v>0</v>
      </c>
      <c r="T9" s="7">
        <v>0</v>
      </c>
      <c r="U9" s="7">
        <v>0</v>
      </c>
      <c r="V9" s="7">
        <v>0</v>
      </c>
    </row>
    <row r="10" spans="1:22" s="10" customFormat="1" ht="13.5" customHeight="1" x14ac:dyDescent="0.15">
      <c r="A10" s="80"/>
      <c r="B10" s="53"/>
      <c r="C10" s="13" t="s">
        <v>34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0</v>
      </c>
      <c r="J10" s="8">
        <v>85.8</v>
      </c>
      <c r="K10" s="7">
        <v>0</v>
      </c>
      <c r="L10" s="8">
        <v>89</v>
      </c>
      <c r="M10" s="7">
        <v>0</v>
      </c>
      <c r="N10" s="7">
        <v>0</v>
      </c>
      <c r="O10" s="7">
        <v>0</v>
      </c>
      <c r="P10" s="7">
        <v>0</v>
      </c>
      <c r="Q10" s="8">
        <v>2.1</v>
      </c>
      <c r="R10" s="7">
        <v>0</v>
      </c>
      <c r="S10" s="7">
        <v>0</v>
      </c>
      <c r="T10" s="7">
        <v>0</v>
      </c>
      <c r="U10" s="7">
        <v>0</v>
      </c>
      <c r="V10" s="7">
        <v>0</v>
      </c>
    </row>
    <row r="11" spans="1:22" s="5" customFormat="1" ht="13.5" customHeight="1" x14ac:dyDescent="0.15">
      <c r="A11" s="80"/>
      <c r="B11" s="68" t="s">
        <v>36</v>
      </c>
      <c r="C11" s="13" t="s">
        <v>32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>
        <v>0</v>
      </c>
      <c r="L11" s="7">
        <v>0</v>
      </c>
      <c r="M11" s="7">
        <v>110382</v>
      </c>
      <c r="N11" s="7">
        <v>0</v>
      </c>
      <c r="O11" s="7">
        <v>0</v>
      </c>
      <c r="P11" s="7">
        <v>0</v>
      </c>
      <c r="Q11" s="7">
        <v>0</v>
      </c>
      <c r="R11" s="7">
        <v>0</v>
      </c>
      <c r="S11" s="7">
        <v>23728</v>
      </c>
      <c r="T11" s="7">
        <v>0</v>
      </c>
      <c r="U11" s="7">
        <v>0</v>
      </c>
      <c r="V11" s="7">
        <v>0</v>
      </c>
    </row>
    <row r="12" spans="1:22" s="5" customFormat="1" ht="13.5" customHeight="1" x14ac:dyDescent="0.15">
      <c r="A12" s="80"/>
      <c r="B12" s="69"/>
      <c r="C12" s="13" t="s">
        <v>33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67100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2517</v>
      </c>
      <c r="T12" s="7">
        <v>0</v>
      </c>
      <c r="U12" s="7">
        <v>0</v>
      </c>
      <c r="V12" s="7">
        <v>0</v>
      </c>
    </row>
    <row r="13" spans="1:22" s="10" customFormat="1" ht="13.5" customHeight="1" x14ac:dyDescent="0.15">
      <c r="A13" s="81"/>
      <c r="B13" s="70"/>
      <c r="C13" s="16" t="s">
        <v>34</v>
      </c>
      <c r="D13" s="7">
        <v>0</v>
      </c>
      <c r="E13" s="7">
        <v>0</v>
      </c>
      <c r="F13" s="7">
        <v>0</v>
      </c>
      <c r="G13" s="7">
        <v>0</v>
      </c>
      <c r="H13" s="7">
        <v>0</v>
      </c>
      <c r="I13" s="7">
        <v>0</v>
      </c>
      <c r="J13" s="7">
        <v>0</v>
      </c>
      <c r="K13" s="7">
        <v>0</v>
      </c>
      <c r="L13" s="7">
        <v>0</v>
      </c>
      <c r="M13" s="8">
        <v>60.8</v>
      </c>
      <c r="N13" s="7">
        <v>0</v>
      </c>
      <c r="O13" s="7">
        <v>0</v>
      </c>
      <c r="P13" s="7">
        <v>0</v>
      </c>
      <c r="Q13" s="7">
        <v>0</v>
      </c>
      <c r="R13" s="7">
        <v>0</v>
      </c>
      <c r="S13" s="9">
        <v>10.6</v>
      </c>
      <c r="T13" s="9">
        <v>0</v>
      </c>
      <c r="U13" s="9">
        <v>0</v>
      </c>
      <c r="V13" s="7">
        <v>0</v>
      </c>
    </row>
    <row r="14" spans="1:22" s="5" customFormat="1" ht="13.5" customHeight="1" x14ac:dyDescent="0.15">
      <c r="A14" s="79" t="s">
        <v>37</v>
      </c>
      <c r="B14" s="48" t="s">
        <v>31</v>
      </c>
      <c r="C14" s="13" t="s">
        <v>32</v>
      </c>
      <c r="D14" s="7">
        <v>0</v>
      </c>
      <c r="E14" s="7">
        <v>4828</v>
      </c>
      <c r="F14" s="7">
        <v>0</v>
      </c>
      <c r="G14" s="7">
        <v>0</v>
      </c>
      <c r="H14" s="7">
        <v>8164</v>
      </c>
      <c r="I14" s="7">
        <v>0</v>
      </c>
      <c r="J14" s="7">
        <v>0</v>
      </c>
      <c r="K14" s="7">
        <v>0</v>
      </c>
      <c r="L14" s="7">
        <v>6123</v>
      </c>
      <c r="M14" s="7">
        <v>0</v>
      </c>
      <c r="N14" s="7">
        <v>2015</v>
      </c>
      <c r="O14" s="7">
        <v>8164</v>
      </c>
      <c r="P14" s="7">
        <v>8164</v>
      </c>
      <c r="Q14" s="7">
        <v>0</v>
      </c>
      <c r="R14" s="7">
        <f>2253*2</f>
        <v>4506</v>
      </c>
      <c r="S14" s="7">
        <v>0</v>
      </c>
      <c r="T14" s="7">
        <v>6045</v>
      </c>
      <c r="U14" s="7">
        <v>4980</v>
      </c>
      <c r="V14" s="7">
        <v>0</v>
      </c>
    </row>
    <row r="15" spans="1:22" s="5" customFormat="1" ht="13.5" customHeight="1" x14ac:dyDescent="0.15">
      <c r="A15" s="80"/>
      <c r="B15" s="49"/>
      <c r="C15" s="13" t="s">
        <v>33</v>
      </c>
      <c r="D15" s="7">
        <v>0</v>
      </c>
      <c r="E15" s="7">
        <v>4539</v>
      </c>
      <c r="F15" s="7">
        <v>1</v>
      </c>
      <c r="G15" s="7">
        <v>0</v>
      </c>
      <c r="H15" s="7">
        <v>8088</v>
      </c>
      <c r="I15" s="7">
        <v>0</v>
      </c>
      <c r="J15" s="7">
        <v>0</v>
      </c>
      <c r="K15" s="7">
        <v>0</v>
      </c>
      <c r="L15" s="7">
        <v>5669</v>
      </c>
      <c r="M15" s="7">
        <v>0</v>
      </c>
      <c r="N15" s="7">
        <v>2013</v>
      </c>
      <c r="O15" s="7">
        <v>7929</v>
      </c>
      <c r="P15" s="7">
        <v>7910</v>
      </c>
      <c r="Q15" s="7">
        <v>0</v>
      </c>
      <c r="R15" s="7">
        <f>1953+1741+15+307</f>
        <v>4016</v>
      </c>
      <c r="S15" s="7">
        <v>0</v>
      </c>
      <c r="T15" s="7">
        <v>5870</v>
      </c>
      <c r="U15" s="7">
        <v>4706</v>
      </c>
      <c r="V15" s="7">
        <v>0</v>
      </c>
    </row>
    <row r="16" spans="1:22" s="10" customFormat="1" ht="13.5" customHeight="1" x14ac:dyDescent="0.15">
      <c r="A16" s="80"/>
      <c r="B16" s="50"/>
      <c r="C16" s="13" t="s">
        <v>34</v>
      </c>
      <c r="D16" s="7">
        <v>0</v>
      </c>
      <c r="E16" s="8">
        <v>94</v>
      </c>
      <c r="F16" s="9">
        <v>0</v>
      </c>
      <c r="G16" s="7">
        <v>0</v>
      </c>
      <c r="H16" s="9">
        <v>99.1</v>
      </c>
      <c r="I16" s="7">
        <v>0</v>
      </c>
      <c r="J16" s="7">
        <v>0</v>
      </c>
      <c r="K16" s="7">
        <v>0</v>
      </c>
      <c r="L16" s="8">
        <v>92.6</v>
      </c>
      <c r="M16" s="7">
        <v>0</v>
      </c>
      <c r="N16" s="8">
        <v>99.9</v>
      </c>
      <c r="O16" s="9">
        <v>97.1</v>
      </c>
      <c r="P16" s="9">
        <v>96.9</v>
      </c>
      <c r="Q16" s="7">
        <v>0</v>
      </c>
      <c r="R16" s="8">
        <f>R15/R14*100</f>
        <v>89.125610297381272</v>
      </c>
      <c r="S16" s="7">
        <v>0</v>
      </c>
      <c r="T16" s="9">
        <v>97.1</v>
      </c>
      <c r="U16" s="8">
        <f>U15/U14*100</f>
        <v>94.497991967871485</v>
      </c>
      <c r="V16" s="7">
        <v>0</v>
      </c>
    </row>
    <row r="17" spans="1:22" s="5" customFormat="1" ht="13.5" customHeight="1" x14ac:dyDescent="0.15">
      <c r="A17" s="80"/>
      <c r="B17" s="51" t="s">
        <v>35</v>
      </c>
      <c r="C17" s="13" t="s">
        <v>32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2875</v>
      </c>
      <c r="K17" s="7">
        <v>0</v>
      </c>
      <c r="L17" s="7">
        <v>2877</v>
      </c>
      <c r="M17" s="7">
        <v>0</v>
      </c>
      <c r="N17" s="7">
        <v>0</v>
      </c>
      <c r="O17" s="7">
        <v>0</v>
      </c>
      <c r="P17" s="7">
        <v>0</v>
      </c>
      <c r="Q17" s="7">
        <v>22302</v>
      </c>
      <c r="R17" s="7">
        <v>0</v>
      </c>
      <c r="S17" s="7">
        <v>0</v>
      </c>
      <c r="T17" s="7">
        <v>0</v>
      </c>
      <c r="U17" s="7">
        <v>0</v>
      </c>
      <c r="V17" s="7">
        <v>0</v>
      </c>
    </row>
    <row r="18" spans="1:22" s="5" customFormat="1" ht="13.5" customHeight="1" x14ac:dyDescent="0.15">
      <c r="A18" s="80"/>
      <c r="B18" s="52"/>
      <c r="C18" s="13" t="s">
        <v>33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2189</v>
      </c>
      <c r="K18" s="7">
        <v>0</v>
      </c>
      <c r="L18" s="7">
        <v>1205</v>
      </c>
      <c r="M18" s="7">
        <v>0</v>
      </c>
      <c r="N18" s="7">
        <v>0</v>
      </c>
      <c r="O18" s="7">
        <v>0</v>
      </c>
      <c r="P18" s="7">
        <v>0</v>
      </c>
      <c r="Q18" s="7">
        <v>1750</v>
      </c>
      <c r="R18" s="7">
        <v>0</v>
      </c>
      <c r="S18" s="7">
        <v>0</v>
      </c>
      <c r="T18" s="7">
        <v>0</v>
      </c>
      <c r="U18" s="7">
        <v>0</v>
      </c>
      <c r="V18" s="7">
        <v>0</v>
      </c>
    </row>
    <row r="19" spans="1:22" s="10" customFormat="1" ht="13.5" customHeight="1" x14ac:dyDescent="0.15">
      <c r="A19" s="80"/>
      <c r="B19" s="53"/>
      <c r="C19" s="13" t="s">
        <v>34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8">
        <v>76.099999999999994</v>
      </c>
      <c r="K19" s="7">
        <v>0</v>
      </c>
      <c r="L19" s="8">
        <v>41.9</v>
      </c>
      <c r="M19" s="7">
        <v>0</v>
      </c>
      <c r="N19" s="7">
        <v>0</v>
      </c>
      <c r="O19" s="7">
        <v>0</v>
      </c>
      <c r="P19" s="7">
        <v>0</v>
      </c>
      <c r="Q19" s="8">
        <v>7.8</v>
      </c>
      <c r="R19" s="7">
        <v>0</v>
      </c>
      <c r="S19" s="7">
        <v>0</v>
      </c>
      <c r="T19" s="7">
        <v>0</v>
      </c>
      <c r="U19" s="7">
        <v>0</v>
      </c>
      <c r="V19" s="7">
        <v>0</v>
      </c>
    </row>
    <row r="20" spans="1:22" s="5" customFormat="1" ht="13.5" customHeight="1" x14ac:dyDescent="0.15">
      <c r="A20" s="80"/>
      <c r="B20" s="68" t="s">
        <v>36</v>
      </c>
      <c r="C20" s="13" t="s">
        <v>32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>
        <v>0</v>
      </c>
      <c r="L20" s="7">
        <v>0</v>
      </c>
      <c r="M20" s="7">
        <v>111589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25084</v>
      </c>
      <c r="T20" s="7">
        <v>0</v>
      </c>
      <c r="U20" s="7">
        <v>0</v>
      </c>
      <c r="V20" s="7">
        <v>0</v>
      </c>
    </row>
    <row r="21" spans="1:22" s="5" customFormat="1" ht="13.5" customHeight="1" x14ac:dyDescent="0.15">
      <c r="A21" s="80"/>
      <c r="B21" s="69"/>
      <c r="C21" s="13" t="s">
        <v>33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57867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1604</v>
      </c>
      <c r="T21" s="7">
        <v>0</v>
      </c>
      <c r="U21" s="7">
        <v>0</v>
      </c>
      <c r="V21" s="7">
        <v>0</v>
      </c>
    </row>
    <row r="22" spans="1:22" s="10" customFormat="1" ht="13.5" customHeight="1" x14ac:dyDescent="0.15">
      <c r="A22" s="81"/>
      <c r="B22" s="70"/>
      <c r="C22" s="16" t="s">
        <v>34</v>
      </c>
      <c r="D22" s="7">
        <v>0</v>
      </c>
      <c r="E22" s="7">
        <v>0</v>
      </c>
      <c r="F22" s="7">
        <v>0</v>
      </c>
      <c r="G22" s="7">
        <v>0</v>
      </c>
      <c r="H22" s="7">
        <v>0</v>
      </c>
      <c r="I22" s="7">
        <v>0</v>
      </c>
      <c r="J22" s="7">
        <v>0</v>
      </c>
      <c r="K22" s="7">
        <v>0</v>
      </c>
      <c r="L22" s="7">
        <v>0</v>
      </c>
      <c r="M22" s="8">
        <v>51.9</v>
      </c>
      <c r="N22" s="7">
        <v>0</v>
      </c>
      <c r="O22" s="7">
        <v>0</v>
      </c>
      <c r="P22" s="7">
        <v>0</v>
      </c>
      <c r="Q22" s="7">
        <v>0</v>
      </c>
      <c r="R22" s="7">
        <v>0</v>
      </c>
      <c r="S22" s="9">
        <v>6.4</v>
      </c>
      <c r="T22" s="7">
        <v>0</v>
      </c>
      <c r="U22" s="9">
        <v>0</v>
      </c>
      <c r="V22" s="7">
        <v>0</v>
      </c>
    </row>
    <row r="23" spans="1:22" s="5" customFormat="1" ht="13.5" customHeight="1" x14ac:dyDescent="0.15">
      <c r="A23" s="79" t="s">
        <v>38</v>
      </c>
      <c r="B23" s="82" t="s">
        <v>31</v>
      </c>
      <c r="C23" s="13" t="s">
        <v>32</v>
      </c>
      <c r="D23" s="29">
        <v>0</v>
      </c>
      <c r="E23" s="30">
        <v>4684</v>
      </c>
      <c r="F23" s="21">
        <v>0</v>
      </c>
      <c r="G23" s="7">
        <v>0</v>
      </c>
      <c r="H23" s="30">
        <v>7768</v>
      </c>
      <c r="I23" s="21">
        <v>0</v>
      </c>
      <c r="J23" s="21">
        <v>0</v>
      </c>
      <c r="K23" s="21">
        <v>0</v>
      </c>
      <c r="L23" s="21">
        <v>7262</v>
      </c>
      <c r="M23" s="21">
        <v>0</v>
      </c>
      <c r="N23" s="30">
        <v>2043</v>
      </c>
      <c r="O23" s="30">
        <v>7768</v>
      </c>
      <c r="P23" s="30">
        <v>7768</v>
      </c>
      <c r="Q23" s="21">
        <v>0</v>
      </c>
      <c r="R23" s="21">
        <f>2043*2</f>
        <v>4086</v>
      </c>
      <c r="S23" s="21">
        <v>0</v>
      </c>
      <c r="T23" s="21">
        <v>5826</v>
      </c>
      <c r="U23" s="21">
        <v>4661</v>
      </c>
      <c r="V23" s="7">
        <v>0</v>
      </c>
    </row>
    <row r="24" spans="1:22" s="5" customFormat="1" ht="13.5" customHeight="1" x14ac:dyDescent="0.15">
      <c r="A24" s="80"/>
      <c r="B24" s="82"/>
      <c r="C24" s="13" t="s">
        <v>33</v>
      </c>
      <c r="D24" s="29">
        <v>0</v>
      </c>
      <c r="E24" s="30">
        <v>4450</v>
      </c>
      <c r="F24" s="31">
        <v>2</v>
      </c>
      <c r="G24" s="7">
        <v>0</v>
      </c>
      <c r="H24" s="30">
        <v>7723</v>
      </c>
      <c r="I24" s="21">
        <v>0</v>
      </c>
      <c r="J24" s="21">
        <v>0</v>
      </c>
      <c r="K24" s="21">
        <v>0</v>
      </c>
      <c r="L24" s="30">
        <v>6976</v>
      </c>
      <c r="M24" s="21">
        <v>0</v>
      </c>
      <c r="N24" s="30">
        <v>1925</v>
      </c>
      <c r="O24" s="30">
        <v>7771</v>
      </c>
      <c r="P24" s="30">
        <v>7782</v>
      </c>
      <c r="Q24" s="21">
        <v>0</v>
      </c>
      <c r="R24" s="21">
        <f>1982+1491+20+286</f>
        <v>3779</v>
      </c>
      <c r="S24" s="21">
        <v>0</v>
      </c>
      <c r="T24" s="21">
        <v>5792</v>
      </c>
      <c r="U24" s="21">
        <v>4484</v>
      </c>
      <c r="V24" s="7">
        <v>0</v>
      </c>
    </row>
    <row r="25" spans="1:22" s="10" customFormat="1" ht="13.5" customHeight="1" x14ac:dyDescent="0.15">
      <c r="A25" s="80"/>
      <c r="B25" s="82"/>
      <c r="C25" s="13" t="s">
        <v>34</v>
      </c>
      <c r="D25" s="29">
        <v>0</v>
      </c>
      <c r="E25" s="32">
        <v>95</v>
      </c>
      <c r="F25" s="21">
        <v>0</v>
      </c>
      <c r="G25" s="7">
        <v>0</v>
      </c>
      <c r="H25" s="24">
        <v>99.4</v>
      </c>
      <c r="I25" s="21">
        <v>0</v>
      </c>
      <c r="J25" s="21">
        <v>0</v>
      </c>
      <c r="K25" s="21">
        <v>0</v>
      </c>
      <c r="L25" s="24">
        <v>96.1</v>
      </c>
      <c r="M25" s="21">
        <v>0</v>
      </c>
      <c r="N25" s="24">
        <v>94.2</v>
      </c>
      <c r="O25" s="24">
        <v>100</v>
      </c>
      <c r="P25" s="24">
        <v>100.2</v>
      </c>
      <c r="Q25" s="21">
        <v>0</v>
      </c>
      <c r="R25" s="8">
        <f>R24/R23*100</f>
        <v>92.486539402838957</v>
      </c>
      <c r="S25" s="21">
        <v>0</v>
      </c>
      <c r="T25" s="24">
        <v>99.4</v>
      </c>
      <c r="U25" s="8">
        <f>U24/U23*100</f>
        <v>96.202531645569621</v>
      </c>
      <c r="V25" s="7">
        <v>0</v>
      </c>
    </row>
    <row r="26" spans="1:22" s="5" customFormat="1" ht="13.5" customHeight="1" x14ac:dyDescent="0.15">
      <c r="A26" s="80"/>
      <c r="B26" s="51" t="s">
        <v>35</v>
      </c>
      <c r="C26" s="13" t="s">
        <v>32</v>
      </c>
      <c r="D26" s="29">
        <v>0</v>
      </c>
      <c r="E26" s="21">
        <v>0</v>
      </c>
      <c r="F26" s="21">
        <v>0</v>
      </c>
      <c r="G26" s="7">
        <v>0</v>
      </c>
      <c r="H26" s="21">
        <v>0</v>
      </c>
      <c r="I26" s="21">
        <v>0</v>
      </c>
      <c r="J26" s="33">
        <v>2830</v>
      </c>
      <c r="K26" s="21">
        <v>0</v>
      </c>
      <c r="L26" s="21">
        <v>2848</v>
      </c>
      <c r="M26" s="21">
        <v>0</v>
      </c>
      <c r="N26" s="21">
        <v>0</v>
      </c>
      <c r="O26" s="21">
        <v>0</v>
      </c>
      <c r="P26" s="21">
        <v>0</v>
      </c>
      <c r="Q26" s="21">
        <v>21942</v>
      </c>
      <c r="R26" s="21">
        <v>0</v>
      </c>
      <c r="S26" s="21">
        <v>0</v>
      </c>
      <c r="T26" s="21">
        <v>0</v>
      </c>
      <c r="U26" s="7">
        <v>0</v>
      </c>
      <c r="V26" s="7">
        <v>0</v>
      </c>
    </row>
    <row r="27" spans="1:22" s="5" customFormat="1" ht="13.5" customHeight="1" x14ac:dyDescent="0.15">
      <c r="A27" s="80"/>
      <c r="B27" s="83"/>
      <c r="C27" s="13" t="s">
        <v>33</v>
      </c>
      <c r="D27" s="29">
        <v>0</v>
      </c>
      <c r="E27" s="21">
        <v>0</v>
      </c>
      <c r="F27" s="21">
        <v>0</v>
      </c>
      <c r="G27" s="7">
        <v>0</v>
      </c>
      <c r="H27" s="21">
        <v>0</v>
      </c>
      <c r="I27" s="21">
        <v>0</v>
      </c>
      <c r="J27" s="33">
        <v>2316</v>
      </c>
      <c r="K27" s="21">
        <v>0</v>
      </c>
      <c r="L27" s="33">
        <v>2776</v>
      </c>
      <c r="M27" s="21">
        <v>0</v>
      </c>
      <c r="N27" s="21">
        <v>0</v>
      </c>
      <c r="O27" s="21">
        <v>0</v>
      </c>
      <c r="P27" s="21">
        <v>0</v>
      </c>
      <c r="Q27" s="21">
        <v>1659</v>
      </c>
      <c r="R27" s="21">
        <v>0</v>
      </c>
      <c r="S27" s="21">
        <v>0</v>
      </c>
      <c r="T27" s="21">
        <v>0</v>
      </c>
      <c r="U27" s="7">
        <v>0</v>
      </c>
      <c r="V27" s="7">
        <v>0</v>
      </c>
    </row>
    <row r="28" spans="1:22" s="10" customFormat="1" ht="13.5" customHeight="1" x14ac:dyDescent="0.15">
      <c r="A28" s="80"/>
      <c r="B28" s="65"/>
      <c r="C28" s="13" t="s">
        <v>34</v>
      </c>
      <c r="D28" s="29">
        <v>0</v>
      </c>
      <c r="E28" s="21">
        <v>0</v>
      </c>
      <c r="F28" s="21">
        <v>0</v>
      </c>
      <c r="G28" s="7">
        <v>0</v>
      </c>
      <c r="H28" s="21">
        <v>0</v>
      </c>
      <c r="I28" s="21">
        <v>0</v>
      </c>
      <c r="J28" s="34">
        <v>81.8</v>
      </c>
      <c r="K28" s="21">
        <v>0</v>
      </c>
      <c r="L28" s="27">
        <v>97.5</v>
      </c>
      <c r="M28" s="21">
        <v>0</v>
      </c>
      <c r="N28" s="21">
        <v>0</v>
      </c>
      <c r="O28" s="21">
        <v>0</v>
      </c>
      <c r="P28" s="21">
        <v>0</v>
      </c>
      <c r="Q28" s="27">
        <v>7.5</v>
      </c>
      <c r="R28" s="21">
        <v>0</v>
      </c>
      <c r="S28" s="21">
        <v>0</v>
      </c>
      <c r="T28" s="21">
        <v>0</v>
      </c>
      <c r="U28" s="7">
        <v>0</v>
      </c>
      <c r="V28" s="7">
        <v>0</v>
      </c>
    </row>
    <row r="29" spans="1:22" s="5" customFormat="1" ht="13.5" customHeight="1" x14ac:dyDescent="0.15">
      <c r="A29" s="80"/>
      <c r="B29" s="68" t="s">
        <v>36</v>
      </c>
      <c r="C29" s="13" t="s">
        <v>32</v>
      </c>
      <c r="D29" s="29">
        <v>0</v>
      </c>
      <c r="E29" s="21">
        <v>0</v>
      </c>
      <c r="F29" s="21">
        <v>0</v>
      </c>
      <c r="G29" s="7">
        <v>0</v>
      </c>
      <c r="H29" s="21">
        <v>0</v>
      </c>
      <c r="I29" s="21">
        <v>0</v>
      </c>
      <c r="J29" s="21">
        <v>0</v>
      </c>
      <c r="K29" s="21">
        <v>0</v>
      </c>
      <c r="L29" s="21">
        <v>0</v>
      </c>
      <c r="M29" s="21">
        <v>111709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33">
        <v>25958</v>
      </c>
      <c r="T29" s="21">
        <v>0</v>
      </c>
      <c r="U29" s="7">
        <v>0</v>
      </c>
      <c r="V29" s="7">
        <v>0</v>
      </c>
    </row>
    <row r="30" spans="1:22" s="5" customFormat="1" ht="13.5" customHeight="1" x14ac:dyDescent="0.15">
      <c r="A30" s="80"/>
      <c r="B30" s="69"/>
      <c r="C30" s="13" t="s">
        <v>33</v>
      </c>
      <c r="D30" s="29">
        <v>0</v>
      </c>
      <c r="E30" s="21">
        <v>0</v>
      </c>
      <c r="F30" s="21">
        <v>0</v>
      </c>
      <c r="G30" s="7">
        <v>0</v>
      </c>
      <c r="H30" s="21">
        <v>0</v>
      </c>
      <c r="I30" s="21">
        <v>0</v>
      </c>
      <c r="J30" s="21">
        <v>0</v>
      </c>
      <c r="K30" s="21">
        <v>0</v>
      </c>
      <c r="L30" s="21">
        <v>0</v>
      </c>
      <c r="M30" s="21">
        <v>59110</v>
      </c>
      <c r="N30" s="21">
        <v>0</v>
      </c>
      <c r="O30" s="21">
        <v>0</v>
      </c>
      <c r="P30" s="21">
        <v>0</v>
      </c>
      <c r="Q30" s="21">
        <v>0</v>
      </c>
      <c r="R30" s="21">
        <v>0</v>
      </c>
      <c r="S30" s="33">
        <v>1509</v>
      </c>
      <c r="T30" s="21">
        <v>0</v>
      </c>
      <c r="U30" s="7">
        <v>0</v>
      </c>
      <c r="V30" s="7">
        <v>0</v>
      </c>
    </row>
    <row r="31" spans="1:22" s="10" customFormat="1" ht="13.5" customHeight="1" x14ac:dyDescent="0.15">
      <c r="A31" s="81"/>
      <c r="B31" s="70"/>
      <c r="C31" s="16" t="s">
        <v>34</v>
      </c>
      <c r="D31" s="29">
        <v>0</v>
      </c>
      <c r="E31" s="21">
        <v>0</v>
      </c>
      <c r="F31" s="21">
        <v>0</v>
      </c>
      <c r="G31" s="7">
        <v>0</v>
      </c>
      <c r="H31" s="21">
        <v>0</v>
      </c>
      <c r="I31" s="21">
        <v>0</v>
      </c>
      <c r="J31" s="21">
        <v>0</v>
      </c>
      <c r="K31" s="21">
        <v>0</v>
      </c>
      <c r="L31" s="21">
        <v>0</v>
      </c>
      <c r="M31" s="24">
        <v>52.9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34">
        <v>5.8</v>
      </c>
      <c r="T31" s="21">
        <v>0</v>
      </c>
      <c r="U31" s="9">
        <v>0</v>
      </c>
      <c r="V31" s="7">
        <v>0</v>
      </c>
    </row>
    <row r="32" spans="1:22" s="5" customFormat="1" ht="13.5" customHeight="1" x14ac:dyDescent="0.15">
      <c r="A32" s="71" t="s">
        <v>39</v>
      </c>
      <c r="B32" s="73" t="s">
        <v>19</v>
      </c>
      <c r="C32" s="36" t="s">
        <v>20</v>
      </c>
      <c r="D32" s="29">
        <v>0</v>
      </c>
      <c r="E32" s="30">
        <v>4563</v>
      </c>
      <c r="F32" s="21">
        <v>0</v>
      </c>
      <c r="G32" s="7">
        <v>0</v>
      </c>
      <c r="H32" s="30">
        <v>7204</v>
      </c>
      <c r="I32" s="21">
        <v>0</v>
      </c>
      <c r="J32" s="21">
        <v>0</v>
      </c>
      <c r="K32" s="21">
        <v>0</v>
      </c>
      <c r="L32" s="21">
        <v>7127</v>
      </c>
      <c r="M32" s="21">
        <v>0</v>
      </c>
      <c r="N32" s="30">
        <v>1909</v>
      </c>
      <c r="O32" s="30">
        <v>7204</v>
      </c>
      <c r="P32" s="30">
        <v>7204</v>
      </c>
      <c r="Q32" s="21">
        <v>0</v>
      </c>
      <c r="R32" s="21">
        <f>1909*2</f>
        <v>3818</v>
      </c>
      <c r="S32" s="21">
        <v>0</v>
      </c>
      <c r="T32" s="21">
        <v>5403</v>
      </c>
      <c r="U32" s="21">
        <v>4376</v>
      </c>
      <c r="V32" s="7">
        <v>0</v>
      </c>
    </row>
    <row r="33" spans="1:22" s="5" customFormat="1" ht="13.5" customHeight="1" x14ac:dyDescent="0.15">
      <c r="A33" s="72"/>
      <c r="B33" s="74"/>
      <c r="C33" s="37" t="s">
        <v>21</v>
      </c>
      <c r="D33" s="29">
        <v>0</v>
      </c>
      <c r="E33" s="30">
        <v>4260</v>
      </c>
      <c r="F33" s="21">
        <v>0</v>
      </c>
      <c r="G33" s="7">
        <v>0</v>
      </c>
      <c r="H33" s="30">
        <v>7507</v>
      </c>
      <c r="I33" s="21">
        <v>0</v>
      </c>
      <c r="J33" s="21">
        <v>0</v>
      </c>
      <c r="K33" s="21">
        <v>0</v>
      </c>
      <c r="L33" s="30">
        <v>5850</v>
      </c>
      <c r="M33" s="21">
        <v>0</v>
      </c>
      <c r="N33" s="30">
        <v>1822</v>
      </c>
      <c r="O33" s="30">
        <v>7215</v>
      </c>
      <c r="P33" s="30">
        <v>7209</v>
      </c>
      <c r="Q33" s="21">
        <v>0</v>
      </c>
      <c r="R33" s="21">
        <f>1904+1427+27+345</f>
        <v>3703</v>
      </c>
      <c r="S33" s="21">
        <v>0</v>
      </c>
      <c r="T33" s="21">
        <v>5398</v>
      </c>
      <c r="U33" s="21">
        <v>4231</v>
      </c>
      <c r="V33" s="7">
        <v>0</v>
      </c>
    </row>
    <row r="34" spans="1:22" s="10" customFormat="1" ht="13.5" customHeight="1" x14ac:dyDescent="0.15">
      <c r="A34" s="72"/>
      <c r="B34" s="74"/>
      <c r="C34" s="37" t="s">
        <v>22</v>
      </c>
      <c r="D34" s="29">
        <v>0</v>
      </c>
      <c r="E34" s="35">
        <v>93.4</v>
      </c>
      <c r="F34" s="21">
        <v>0</v>
      </c>
      <c r="G34" s="7">
        <v>0</v>
      </c>
      <c r="H34" s="24">
        <v>104.2</v>
      </c>
      <c r="I34" s="21">
        <v>0</v>
      </c>
      <c r="J34" s="21">
        <v>0</v>
      </c>
      <c r="K34" s="21">
        <v>0</v>
      </c>
      <c r="L34" s="24">
        <v>82.1</v>
      </c>
      <c r="M34" s="21">
        <v>0</v>
      </c>
      <c r="N34" s="24">
        <v>95.4</v>
      </c>
      <c r="O34" s="24">
        <v>100.2</v>
      </c>
      <c r="P34" s="24">
        <v>100.1</v>
      </c>
      <c r="Q34" s="21">
        <v>0</v>
      </c>
      <c r="R34" s="8">
        <f>R33/R32*100</f>
        <v>96.98795180722891</v>
      </c>
      <c r="S34" s="21">
        <v>0</v>
      </c>
      <c r="T34" s="24">
        <v>99.9</v>
      </c>
      <c r="U34" s="8">
        <f>U33/U32*100</f>
        <v>96.686471663619741</v>
      </c>
      <c r="V34" s="7">
        <v>0</v>
      </c>
    </row>
    <row r="35" spans="1:22" s="5" customFormat="1" ht="13.5" customHeight="1" x14ac:dyDescent="0.15">
      <c r="A35" s="72"/>
      <c r="B35" s="75" t="s">
        <v>23</v>
      </c>
      <c r="C35" s="37" t="s">
        <v>20</v>
      </c>
      <c r="D35" s="29">
        <v>0</v>
      </c>
      <c r="E35" s="21">
        <v>0</v>
      </c>
      <c r="F35" s="21">
        <v>0</v>
      </c>
      <c r="G35" s="7">
        <v>0</v>
      </c>
      <c r="H35" s="21">
        <v>0</v>
      </c>
      <c r="I35" s="21">
        <v>0</v>
      </c>
      <c r="J35" s="33">
        <v>2749</v>
      </c>
      <c r="K35" s="21">
        <v>0</v>
      </c>
      <c r="L35" s="21">
        <v>2907</v>
      </c>
      <c r="M35" s="21">
        <v>0</v>
      </c>
      <c r="N35" s="21">
        <v>0</v>
      </c>
      <c r="O35" s="21">
        <v>0</v>
      </c>
      <c r="P35" s="21">
        <v>0</v>
      </c>
      <c r="Q35" s="21">
        <v>21858</v>
      </c>
      <c r="R35" s="21">
        <v>0</v>
      </c>
      <c r="S35" s="21">
        <v>0</v>
      </c>
      <c r="T35" s="21">
        <v>0</v>
      </c>
      <c r="U35" s="7">
        <v>0</v>
      </c>
      <c r="V35" s="7">
        <v>0</v>
      </c>
    </row>
    <row r="36" spans="1:22" s="5" customFormat="1" ht="13.5" customHeight="1" x14ac:dyDescent="0.15">
      <c r="A36" s="72"/>
      <c r="B36" s="76"/>
      <c r="C36" s="37" t="s">
        <v>21</v>
      </c>
      <c r="D36" s="29">
        <v>0</v>
      </c>
      <c r="E36" s="21">
        <v>0</v>
      </c>
      <c r="F36" s="21">
        <v>0</v>
      </c>
      <c r="G36" s="7">
        <v>0</v>
      </c>
      <c r="H36" s="21">
        <v>0</v>
      </c>
      <c r="I36" s="21">
        <v>0</v>
      </c>
      <c r="J36" s="33">
        <v>2193</v>
      </c>
      <c r="K36" s="21">
        <v>0</v>
      </c>
      <c r="L36" s="33">
        <v>2683</v>
      </c>
      <c r="M36" s="21">
        <v>0</v>
      </c>
      <c r="N36" s="21">
        <v>0</v>
      </c>
      <c r="O36" s="21">
        <v>0</v>
      </c>
      <c r="P36" s="21">
        <v>0</v>
      </c>
      <c r="Q36" s="21">
        <v>1684</v>
      </c>
      <c r="R36" s="21">
        <v>0</v>
      </c>
      <c r="S36" s="21">
        <v>0</v>
      </c>
      <c r="T36" s="21">
        <v>0</v>
      </c>
      <c r="U36" s="7">
        <v>0</v>
      </c>
      <c r="V36" s="7">
        <v>0</v>
      </c>
    </row>
    <row r="37" spans="1:22" s="10" customFormat="1" ht="13.5" customHeight="1" x14ac:dyDescent="0.15">
      <c r="A37" s="72"/>
      <c r="B37" s="77"/>
      <c r="C37" s="37" t="s">
        <v>22</v>
      </c>
      <c r="D37" s="29">
        <v>0</v>
      </c>
      <c r="E37" s="21">
        <v>0</v>
      </c>
      <c r="F37" s="21">
        <v>0</v>
      </c>
      <c r="G37" s="7">
        <v>0</v>
      </c>
      <c r="H37" s="21">
        <v>0</v>
      </c>
      <c r="I37" s="21">
        <v>0</v>
      </c>
      <c r="J37" s="34">
        <v>79.8</v>
      </c>
      <c r="K37" s="21">
        <v>0</v>
      </c>
      <c r="L37" s="27">
        <v>92.3</v>
      </c>
      <c r="M37" s="21">
        <v>0</v>
      </c>
      <c r="N37" s="21">
        <v>0</v>
      </c>
      <c r="O37" s="21">
        <v>0</v>
      </c>
      <c r="P37" s="21">
        <v>0</v>
      </c>
      <c r="Q37" s="27">
        <v>7.7</v>
      </c>
      <c r="R37" s="21">
        <v>0</v>
      </c>
      <c r="S37" s="21">
        <v>0</v>
      </c>
      <c r="T37" s="21">
        <v>0</v>
      </c>
      <c r="U37" s="7">
        <v>0</v>
      </c>
      <c r="V37" s="7">
        <v>0</v>
      </c>
    </row>
    <row r="38" spans="1:22" s="5" customFormat="1" ht="13.5" customHeight="1" x14ac:dyDescent="0.15">
      <c r="A38" s="72"/>
      <c r="B38" s="75" t="s">
        <v>24</v>
      </c>
      <c r="C38" s="37" t="s">
        <v>20</v>
      </c>
      <c r="D38" s="29">
        <v>0</v>
      </c>
      <c r="E38" s="21">
        <v>0</v>
      </c>
      <c r="F38" s="21">
        <v>0</v>
      </c>
      <c r="G38" s="7">
        <v>0</v>
      </c>
      <c r="H38" s="21">
        <v>0</v>
      </c>
      <c r="I38" s="21">
        <v>0</v>
      </c>
      <c r="J38" s="21">
        <v>0</v>
      </c>
      <c r="K38" s="21">
        <v>0</v>
      </c>
      <c r="L38" s="21">
        <v>0</v>
      </c>
      <c r="M38" s="21">
        <v>111835</v>
      </c>
      <c r="N38" s="21">
        <v>0</v>
      </c>
      <c r="O38" s="21">
        <v>0</v>
      </c>
      <c r="P38" s="21">
        <v>0</v>
      </c>
      <c r="Q38" s="21">
        <v>0</v>
      </c>
      <c r="R38" s="21">
        <v>0</v>
      </c>
      <c r="S38" s="33">
        <v>25730</v>
      </c>
      <c r="T38" s="21">
        <v>0</v>
      </c>
      <c r="U38" s="7">
        <v>0</v>
      </c>
      <c r="V38" s="7">
        <v>0</v>
      </c>
    </row>
    <row r="39" spans="1:22" s="5" customFormat="1" ht="13.5" customHeight="1" x14ac:dyDescent="0.15">
      <c r="A39" s="72"/>
      <c r="B39" s="78"/>
      <c r="C39" s="37" t="s">
        <v>21</v>
      </c>
      <c r="D39" s="29">
        <v>0</v>
      </c>
      <c r="E39" s="21">
        <v>0</v>
      </c>
      <c r="F39" s="21">
        <v>0</v>
      </c>
      <c r="G39" s="7">
        <v>0</v>
      </c>
      <c r="H39" s="21">
        <v>0</v>
      </c>
      <c r="I39" s="21">
        <v>0</v>
      </c>
      <c r="J39" s="21">
        <v>0</v>
      </c>
      <c r="K39" s="21">
        <v>0</v>
      </c>
      <c r="L39" s="21">
        <v>0</v>
      </c>
      <c r="M39" s="21">
        <v>56625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33">
        <v>2626</v>
      </c>
      <c r="T39" s="21">
        <v>0</v>
      </c>
      <c r="U39" s="7">
        <v>0</v>
      </c>
      <c r="V39" s="7">
        <v>0</v>
      </c>
    </row>
    <row r="40" spans="1:22" s="10" customFormat="1" ht="13.5" customHeight="1" x14ac:dyDescent="0.15">
      <c r="A40" s="72"/>
      <c r="B40" s="78"/>
      <c r="C40" s="37" t="s">
        <v>22</v>
      </c>
      <c r="D40" s="29">
        <v>0</v>
      </c>
      <c r="E40" s="21">
        <v>0</v>
      </c>
      <c r="F40" s="21">
        <v>0</v>
      </c>
      <c r="G40" s="7">
        <v>0</v>
      </c>
      <c r="H40" s="21">
        <v>0</v>
      </c>
      <c r="I40" s="21">
        <v>0</v>
      </c>
      <c r="J40" s="21">
        <v>0</v>
      </c>
      <c r="K40" s="21">
        <v>0</v>
      </c>
      <c r="L40" s="21">
        <v>0</v>
      </c>
      <c r="M40" s="24">
        <v>50.6</v>
      </c>
      <c r="N40" s="21">
        <v>0</v>
      </c>
      <c r="O40" s="21">
        <v>0</v>
      </c>
      <c r="P40" s="21">
        <v>0</v>
      </c>
      <c r="Q40" s="21">
        <v>0</v>
      </c>
      <c r="R40" s="21">
        <v>0</v>
      </c>
      <c r="S40" s="34">
        <v>10.199999999999999</v>
      </c>
      <c r="T40" s="21">
        <v>0</v>
      </c>
      <c r="U40" s="9">
        <v>0</v>
      </c>
      <c r="V40" s="7">
        <v>0</v>
      </c>
    </row>
    <row r="41" spans="1:22" s="5" customFormat="1" ht="13.5" customHeight="1" x14ac:dyDescent="0.15">
      <c r="A41" s="84" t="s">
        <v>40</v>
      </c>
      <c r="B41" s="74" t="s">
        <v>19</v>
      </c>
      <c r="C41" s="38" t="s">
        <v>20</v>
      </c>
      <c r="D41" s="21">
        <v>0</v>
      </c>
      <c r="E41" s="22">
        <f>1905+2429</f>
        <v>4334</v>
      </c>
      <c r="F41" s="21">
        <v>0</v>
      </c>
      <c r="G41" s="21">
        <v>6904</v>
      </c>
      <c r="H41" s="22">
        <v>6904</v>
      </c>
      <c r="I41" s="21">
        <v>0</v>
      </c>
      <c r="J41" s="21">
        <v>0</v>
      </c>
      <c r="K41" s="21">
        <v>0</v>
      </c>
      <c r="L41" s="21">
        <f>2176+2176+2384</f>
        <v>6736</v>
      </c>
      <c r="M41" s="21">
        <v>0</v>
      </c>
      <c r="N41" s="22">
        <v>1789</v>
      </c>
      <c r="O41" s="22">
        <v>6904</v>
      </c>
      <c r="P41" s="22">
        <v>6904</v>
      </c>
      <c r="Q41" s="21">
        <v>0</v>
      </c>
      <c r="R41" s="21">
        <v>3578</v>
      </c>
      <c r="S41" s="21">
        <v>0</v>
      </c>
      <c r="T41" s="21">
        <v>5178</v>
      </c>
      <c r="U41" s="21">
        <v>4142</v>
      </c>
      <c r="V41" s="21">
        <v>0</v>
      </c>
    </row>
    <row r="42" spans="1:22" s="5" customFormat="1" ht="13.5" customHeight="1" x14ac:dyDescent="0.15">
      <c r="A42" s="72"/>
      <c r="B42" s="74"/>
      <c r="C42" s="38" t="s">
        <v>21</v>
      </c>
      <c r="D42" s="21">
        <v>1</v>
      </c>
      <c r="E42" s="22">
        <f>1746+2196</f>
        <v>3942</v>
      </c>
      <c r="F42" s="21">
        <v>0</v>
      </c>
      <c r="G42" s="21">
        <v>4875</v>
      </c>
      <c r="H42" s="22">
        <v>2551</v>
      </c>
      <c r="I42" s="21">
        <v>0</v>
      </c>
      <c r="J42" s="21">
        <v>0</v>
      </c>
      <c r="K42" s="21">
        <v>0</v>
      </c>
      <c r="L42" s="22">
        <f>2066+2091+1961</f>
        <v>6118</v>
      </c>
      <c r="M42" s="21">
        <v>0</v>
      </c>
      <c r="N42" s="22">
        <v>1775</v>
      </c>
      <c r="O42" s="22">
        <v>2118</v>
      </c>
      <c r="P42" s="22">
        <v>7036</v>
      </c>
      <c r="Q42" s="21">
        <v>0</v>
      </c>
      <c r="R42" s="21">
        <f>1762+1374+26+380</f>
        <v>3542</v>
      </c>
      <c r="S42" s="21">
        <v>0</v>
      </c>
      <c r="T42" s="21">
        <v>5197</v>
      </c>
      <c r="U42" s="21">
        <v>4033</v>
      </c>
      <c r="V42" s="21">
        <v>0</v>
      </c>
    </row>
    <row r="43" spans="1:22" s="10" customFormat="1" ht="13.5" customHeight="1" x14ac:dyDescent="0.15">
      <c r="A43" s="72"/>
      <c r="B43" s="74"/>
      <c r="C43" s="38" t="s">
        <v>22</v>
      </c>
      <c r="D43" s="21">
        <v>0</v>
      </c>
      <c r="E43" s="23">
        <f>E42/E41*100</f>
        <v>90.955237655745265</v>
      </c>
      <c r="F43" s="21">
        <v>0</v>
      </c>
      <c r="G43" s="23">
        <f>G42/G41*100</f>
        <v>70.611239860950164</v>
      </c>
      <c r="H43" s="23">
        <f>H42/H41*100</f>
        <v>36.949594438006955</v>
      </c>
      <c r="I43" s="21">
        <v>0</v>
      </c>
      <c r="J43" s="21">
        <v>0</v>
      </c>
      <c r="K43" s="21">
        <v>0</v>
      </c>
      <c r="L43" s="24">
        <f>L42/L41*100</f>
        <v>90.825415676959622</v>
      </c>
      <c r="M43" s="21">
        <v>0</v>
      </c>
      <c r="N43" s="24">
        <f>N42/N41*100</f>
        <v>99.217439910564565</v>
      </c>
      <c r="O43" s="24">
        <f>O42/O41*100</f>
        <v>30.677867902665124</v>
      </c>
      <c r="P43" s="24">
        <f>P42/P41*100</f>
        <v>101.91193511008112</v>
      </c>
      <c r="Q43" s="21">
        <v>0</v>
      </c>
      <c r="R43" s="24">
        <f>R42/R41*100</f>
        <v>98.993851313583008</v>
      </c>
      <c r="S43" s="21">
        <v>0</v>
      </c>
      <c r="T43" s="24">
        <f>T42/T41*100</f>
        <v>100.36693704132871</v>
      </c>
      <c r="U43" s="24">
        <f>U42/U41*100</f>
        <v>97.368421052631575</v>
      </c>
      <c r="V43" s="24">
        <v>0</v>
      </c>
    </row>
    <row r="44" spans="1:22" s="5" customFormat="1" ht="13.5" customHeight="1" x14ac:dyDescent="0.15">
      <c r="A44" s="72"/>
      <c r="B44" s="75" t="s">
        <v>23</v>
      </c>
      <c r="C44" s="38" t="s">
        <v>20</v>
      </c>
      <c r="D44" s="21">
        <v>0</v>
      </c>
      <c r="E44" s="21">
        <v>0</v>
      </c>
      <c r="F44" s="21">
        <v>0</v>
      </c>
      <c r="G44" s="21">
        <v>0</v>
      </c>
      <c r="H44" s="21">
        <v>0</v>
      </c>
      <c r="I44" s="21">
        <v>0</v>
      </c>
      <c r="J44" s="25">
        <v>2856</v>
      </c>
      <c r="K44" s="21">
        <v>0</v>
      </c>
      <c r="L44" s="21">
        <v>2789</v>
      </c>
      <c r="M44" s="21">
        <v>0</v>
      </c>
      <c r="N44" s="21">
        <v>0</v>
      </c>
      <c r="O44" s="21">
        <v>0</v>
      </c>
      <c r="P44" s="21">
        <v>0</v>
      </c>
      <c r="Q44" s="21">
        <f>7238*3</f>
        <v>21714</v>
      </c>
      <c r="R44" s="21">
        <v>0</v>
      </c>
      <c r="S44" s="21">
        <v>0</v>
      </c>
      <c r="T44" s="21">
        <v>0</v>
      </c>
      <c r="U44" s="21">
        <v>0</v>
      </c>
      <c r="V44" s="21">
        <v>0</v>
      </c>
    </row>
    <row r="45" spans="1:22" s="5" customFormat="1" ht="13.5" customHeight="1" x14ac:dyDescent="0.15">
      <c r="A45" s="72"/>
      <c r="B45" s="76"/>
      <c r="C45" s="38" t="s">
        <v>21</v>
      </c>
      <c r="D45" s="21">
        <v>0</v>
      </c>
      <c r="E45" s="21">
        <v>0</v>
      </c>
      <c r="F45" s="21">
        <v>0</v>
      </c>
      <c r="G45" s="21">
        <v>0</v>
      </c>
      <c r="H45" s="21">
        <v>0</v>
      </c>
      <c r="I45" s="21">
        <v>0</v>
      </c>
      <c r="J45" s="25">
        <v>2338</v>
      </c>
      <c r="K45" s="21">
        <v>0</v>
      </c>
      <c r="L45" s="25">
        <v>2623</v>
      </c>
      <c r="M45" s="21">
        <v>0</v>
      </c>
      <c r="N45" s="21">
        <v>0</v>
      </c>
      <c r="O45" s="21">
        <v>0</v>
      </c>
      <c r="P45" s="21">
        <v>0</v>
      </c>
      <c r="Q45" s="21">
        <f>1240+1021+460</f>
        <v>2721</v>
      </c>
      <c r="R45" s="21">
        <v>0</v>
      </c>
      <c r="S45" s="21">
        <v>0</v>
      </c>
      <c r="T45" s="21">
        <v>0</v>
      </c>
      <c r="U45" s="21">
        <v>0</v>
      </c>
      <c r="V45" s="21">
        <v>0</v>
      </c>
    </row>
    <row r="46" spans="1:22" s="10" customFormat="1" ht="13.5" customHeight="1" x14ac:dyDescent="0.15">
      <c r="A46" s="72"/>
      <c r="B46" s="77"/>
      <c r="C46" s="38" t="s">
        <v>22</v>
      </c>
      <c r="D46" s="21">
        <v>0</v>
      </c>
      <c r="E46" s="21">
        <v>0</v>
      </c>
      <c r="F46" s="21">
        <v>0</v>
      </c>
      <c r="G46" s="21">
        <v>0</v>
      </c>
      <c r="H46" s="21">
        <v>0</v>
      </c>
      <c r="I46" s="21">
        <v>0</v>
      </c>
      <c r="J46" s="26">
        <f>J45/J44*100</f>
        <v>81.862745098039213</v>
      </c>
      <c r="K46" s="21">
        <v>0</v>
      </c>
      <c r="L46" s="27">
        <f>L45/L44*100</f>
        <v>94.048045894585869</v>
      </c>
      <c r="M46" s="21">
        <v>0</v>
      </c>
      <c r="N46" s="21">
        <v>0</v>
      </c>
      <c r="O46" s="21">
        <v>0</v>
      </c>
      <c r="P46" s="21">
        <v>0</v>
      </c>
      <c r="Q46" s="24">
        <f>Q45/Q44*100</f>
        <v>12.531085935341254</v>
      </c>
      <c r="R46" s="21">
        <v>0</v>
      </c>
      <c r="S46" s="21">
        <v>0</v>
      </c>
      <c r="T46" s="21">
        <v>0</v>
      </c>
      <c r="U46" s="21">
        <v>0</v>
      </c>
      <c r="V46" s="21">
        <v>0</v>
      </c>
    </row>
    <row r="47" spans="1:22" s="5" customFormat="1" ht="13.5" customHeight="1" x14ac:dyDescent="0.15">
      <c r="A47" s="72"/>
      <c r="B47" s="75" t="s">
        <v>24</v>
      </c>
      <c r="C47" s="38" t="s">
        <v>20</v>
      </c>
      <c r="D47" s="21">
        <v>0</v>
      </c>
      <c r="E47" s="21">
        <v>0</v>
      </c>
      <c r="F47" s="21">
        <v>0</v>
      </c>
      <c r="G47" s="21">
        <v>0</v>
      </c>
      <c r="H47" s="21">
        <v>0</v>
      </c>
      <c r="I47" s="21">
        <v>0</v>
      </c>
      <c r="J47" s="21">
        <v>0</v>
      </c>
      <c r="K47" s="21">
        <v>0</v>
      </c>
      <c r="L47" s="21">
        <v>0</v>
      </c>
      <c r="M47" s="21">
        <v>112159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25">
        <v>4361</v>
      </c>
      <c r="T47" s="21">
        <v>0</v>
      </c>
      <c r="U47" s="21">
        <v>0</v>
      </c>
      <c r="V47" s="21">
        <v>112159</v>
      </c>
    </row>
    <row r="48" spans="1:22" s="5" customFormat="1" ht="13.5" customHeight="1" x14ac:dyDescent="0.15">
      <c r="A48" s="72"/>
      <c r="B48" s="78"/>
      <c r="C48" s="38" t="s">
        <v>21</v>
      </c>
      <c r="D48" s="21">
        <v>0</v>
      </c>
      <c r="E48" s="21">
        <v>0</v>
      </c>
      <c r="F48" s="21">
        <v>0</v>
      </c>
      <c r="G48" s="21">
        <v>0</v>
      </c>
      <c r="H48" s="21">
        <v>0</v>
      </c>
      <c r="I48" s="21">
        <v>0</v>
      </c>
      <c r="J48" s="21">
        <v>0</v>
      </c>
      <c r="K48" s="21">
        <v>0</v>
      </c>
      <c r="L48" s="21">
        <v>0</v>
      </c>
      <c r="M48" s="21">
        <v>51380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25">
        <v>505</v>
      </c>
      <c r="T48" s="21">
        <v>0</v>
      </c>
      <c r="U48" s="21">
        <v>0</v>
      </c>
      <c r="V48" s="21">
        <v>22766</v>
      </c>
    </row>
    <row r="49" spans="1:22" s="10" customFormat="1" ht="13.5" customHeight="1" thickBot="1" x14ac:dyDescent="0.2">
      <c r="A49" s="85"/>
      <c r="B49" s="86"/>
      <c r="C49" s="39" t="s">
        <v>22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0</v>
      </c>
      <c r="L49" s="28">
        <v>0</v>
      </c>
      <c r="M49" s="40">
        <f>M48/M47*100</f>
        <v>45.809966208685879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40">
        <f>S48/S47*100</f>
        <v>11.579912864022013</v>
      </c>
      <c r="T49" s="28">
        <v>0</v>
      </c>
      <c r="U49" s="28">
        <v>0</v>
      </c>
      <c r="V49" s="40">
        <f>V48/V47*100</f>
        <v>20.297969846378802</v>
      </c>
    </row>
    <row r="50" spans="1:22" ht="26.25" customHeight="1" x14ac:dyDescent="0.15">
      <c r="A50" s="41" t="s">
        <v>41</v>
      </c>
      <c r="B50" s="42" t="s">
        <v>43</v>
      </c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19"/>
      <c r="N50" s="7"/>
      <c r="O50" s="7"/>
      <c r="P50" s="7"/>
      <c r="Q50" s="7"/>
      <c r="R50" s="7"/>
      <c r="S50" s="19"/>
      <c r="T50" s="7"/>
      <c r="U50" s="10"/>
      <c r="V50" s="10"/>
    </row>
    <row r="51" spans="1:22" ht="15" customHeight="1" x14ac:dyDescent="0.15">
      <c r="A51" s="20" t="s">
        <v>42</v>
      </c>
      <c r="B51" s="17"/>
      <c r="C51" s="18"/>
      <c r="D51" s="7"/>
      <c r="E51" s="7"/>
      <c r="F51" s="7"/>
      <c r="G51" s="7"/>
      <c r="H51" s="7"/>
      <c r="I51" s="7"/>
      <c r="J51" s="7"/>
      <c r="K51" s="7"/>
      <c r="L51" s="7"/>
      <c r="M51" s="19"/>
      <c r="N51" s="7"/>
      <c r="O51" s="7"/>
      <c r="P51" s="7"/>
      <c r="Q51" s="7"/>
      <c r="R51" s="7"/>
      <c r="S51" s="19"/>
      <c r="T51" s="7"/>
      <c r="U51" s="10"/>
      <c r="V51" s="10"/>
    </row>
    <row r="52" spans="1:22" x14ac:dyDescent="0.15">
      <c r="A52" s="20" t="s">
        <v>26</v>
      </c>
      <c r="D52" s="1"/>
      <c r="E52" s="1"/>
      <c r="K52" s="11"/>
    </row>
    <row r="53" spans="1:22" x14ac:dyDescent="0.15">
      <c r="D53" s="1"/>
      <c r="E53" s="1"/>
    </row>
  </sheetData>
  <mergeCells count="41">
    <mergeCell ref="A41:A49"/>
    <mergeCell ref="B41:B43"/>
    <mergeCell ref="B44:B46"/>
    <mergeCell ref="B47:B49"/>
    <mergeCell ref="I3:I4"/>
    <mergeCell ref="A3:A4"/>
    <mergeCell ref="B3:C4"/>
    <mergeCell ref="D3:D4"/>
    <mergeCell ref="E3:E4"/>
    <mergeCell ref="G3:G4"/>
    <mergeCell ref="H3:H4"/>
    <mergeCell ref="B20:B22"/>
    <mergeCell ref="B17:B19"/>
    <mergeCell ref="B14:B16"/>
    <mergeCell ref="A14:A22"/>
    <mergeCell ref="A5:A13"/>
    <mergeCell ref="B11:B13"/>
    <mergeCell ref="A32:A40"/>
    <mergeCell ref="B32:B34"/>
    <mergeCell ref="B35:B37"/>
    <mergeCell ref="B38:B40"/>
    <mergeCell ref="A23:A31"/>
    <mergeCell ref="B23:B25"/>
    <mergeCell ref="B26:B28"/>
    <mergeCell ref="B29:B31"/>
    <mergeCell ref="B50:L50"/>
    <mergeCell ref="T3:T4"/>
    <mergeCell ref="U3:U4"/>
    <mergeCell ref="V3:V4"/>
    <mergeCell ref="B5:B7"/>
    <mergeCell ref="B8:B10"/>
    <mergeCell ref="O3:O4"/>
    <mergeCell ref="P3:P4"/>
    <mergeCell ref="Q3:Q4"/>
    <mergeCell ref="R3:R4"/>
    <mergeCell ref="S3:S4"/>
    <mergeCell ref="J3:J4"/>
    <mergeCell ref="K3:K4"/>
    <mergeCell ref="L3:L4"/>
    <mergeCell ref="M3:M4"/>
    <mergeCell ref="N3:N4"/>
  </mergeCells>
  <phoneticPr fontId="3"/>
  <pageMargins left="0.62992125984251968" right="0.59055118110236227" top="0.39370078740157483" bottom="0.39370078740157483" header="0" footer="0"/>
  <pageSetup paperSize="9" fitToWidth="2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13-11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奈良市役所</dc:creator>
  <cp:lastModifiedBy>前田　仁志</cp:lastModifiedBy>
  <cp:lastPrinted>2025-01-28T05:29:29Z</cp:lastPrinted>
  <dcterms:created xsi:type="dcterms:W3CDTF">2018-03-19T04:24:36Z</dcterms:created>
  <dcterms:modified xsi:type="dcterms:W3CDTF">2026-03-10T06:40:49Z</dcterms:modified>
</cp:coreProperties>
</file>