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16" documentId="8_{2386A255-A2A5-4DDC-A828-2FA459BF1783}" xr6:coauthVersionLast="47" xr6:coauthVersionMax="47" xr10:uidLastSave="{ECD99944-94A8-41C5-8BBB-3D344A83DDB0}"/>
  <bookViews>
    <workbookView xWindow="28680" yWindow="-120" windowWidth="29040" windowHeight="157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T33" i="73" l="1"/>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AK137" i="91" s="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ACC5B82F-735F-40C6-8C04-2CF0AABED003}">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E3F21728-C8DA-4743-B8B7-527501C9CFEE}">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<sst xmlns="http://schemas.openxmlformats.org/spreadsheetml/2006/main" count="7786" uniqueCount="2523">
  <si>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</si>
  <si>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</si>
  <si>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</si>
  <si>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</si>
  <si>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</si>
  <si>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</si>
  <si>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</si>
  <si>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</si>
  <si>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</si>
  <si>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</si>
  <si>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</si>
  <si>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</si>
  <si>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</si>
  <si>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</si>
  <si>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</si>
  <si>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</si>
  <si>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</si>
  <si>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</si>
  <si>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</si>
  <si>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</si>
  <si>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</si>
  <si>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</si>
  <si>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</si>
  <si>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</si>
  <si>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</si>
  <si>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</si>
  <si>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</si>
  <si>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</si>
  <si>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</si>
  <si>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</si>
  <si>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</si>
  <si>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</si>
  <si>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</si>
  <si>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</si>
  <si>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</si>
  <si>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</si>
  <si>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</si>
  <si>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</si>
  <si>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</si>
  <si>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</si>
  <si>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</si>
  <si>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</si>
  <si>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</si>
  <si>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</si>
  <si>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</si>
  <si>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</si>
  <si>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</si>
  <si>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</si>
  <si>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</si>
  <si>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</si>
  <si>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</si>
  <si>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</si>
  <si>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</si>
  <si>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</si>
  <si>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</si>
  <si>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</si>
  <si>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</si>
  <si>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</si>
  <si>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</si>
  <si>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</si>
  <si>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</si>
  <si>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</si>
  <si>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</si>
  <si>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</si>
  <si>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</si>
  <si>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</si>
  <si>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</si>
  <si>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</si>
  <si>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</si>
  <si>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</si>
  <si>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</si>
  <si>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</si>
  <si>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</si>
  <si>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</si>
  <si>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</si>
  <si>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</si>
  <si>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</si>
  <si>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</si>
  <si>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</si>
  <si>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</si>
  <si>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</si>
  <si>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</si>
  <si>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</si>
  <si>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</si>
  <si>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</si>
  <si>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</si>
  <si>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</si>
  <si>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</si>
  <si>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</si>
  <si>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</si>
  <si>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</si>
  <si>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</si>
  <si>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</si>
  <si>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</si>
  <si>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</si>
  <si>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</si>
  <si>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</si>
  <si>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</si>
  <si>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</si>
  <si>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</si>
  <si>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</si>
  <si>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</si>
  <si>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</si>
  <si>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</si>
  <si>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</si>
  <si>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</si>
  <si>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</si>
  <si>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</si>
  <si>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</si>
  <si>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</si>
  <si>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</si>
  <si>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</si>
  <si>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</si>
  <si>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</si>
  <si>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</si>
  <si>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</si>
  <si>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</si>
  <si>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</si>
  <si>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</si>
  <si>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</si>
  <si>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</si>
  <si>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</si>
  <si>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</si>
  <si>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</si>
  <si>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</si>
  <si>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</si>
  <si>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</si>
  <si>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</si>
  <si>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</si>
  <si>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</si>
  <si>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</si>
  <si>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</si>
  <si>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</si>
  <si>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</si>
  <si>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</si>
  <si>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</si>
  <si>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</si>
  <si>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</si>
  <si>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</si>
  <si>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</si>
  <si>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</si>
  <si>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</si>
  <si>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</si>
  <si>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</si>
  <si>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</si>
  <si>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</si>
  <si>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</si>
  <si>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</si>
  <si>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</si>
  <si>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</si>
  <si>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</si>
  <si>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</si>
  <si>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</si>
  <si>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</si>
  <si>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</si>
  <si>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</si>
  <si>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</si>
  <si>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</si>
  <si>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</si>
  <si>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</si>
  <si>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</si>
  <si>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</si>
  <si>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</si>
  <si>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</si>
  <si>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</si>
  <si>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</si>
  <si>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</si>
  <si>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</si>
  <si>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</si>
  <si>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</si>
  <si>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</si>
  <si>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</si>
  <si>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</si>
  <si>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</si>
  <si>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</si>
  <si>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</si>
  <si>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</si>
  <si>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</si>
  <si>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</si>
  <si>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</si>
  <si>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</si>
  <si>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</si>
  <si>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</si>
  <si>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</si>
  <si>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</si>
  <si>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</si>
  <si>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</si>
  <si>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</si>
  <si>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</si>
  <si>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</si>
  <si>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</si>
  <si>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</si>
  <si>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</si>
  <si>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</si>
  <si>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</si>
  <si>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</si>
  <si>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</si>
  <si>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</si>
  <si>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</si>
  <si>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</si>
  <si>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</si>
  <si>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</si>
  <si>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</si>
  <si>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</si>
  <si>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</si>
  <si>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</si>
  <si>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</si>
  <si>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</si>
  <si>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</si>
  <si>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</si>
  <si>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</si>
  <si>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</si>
  <si>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</si>
  <si>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</si>
  <si>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</si>
  <si>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</si>
  <si>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</si>
  <si>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</si>
  <si>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</si>
  <si>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</si>
  <si>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</si>
  <si>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</si>
  <si>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</si>
  <si>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</si>
  <si>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</si>
  <si>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</si>
  <si>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</si>
  <si>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</si>
  <si>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</si>
  <si>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</si>
  <si>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</si>
  <si>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</si>
  <si>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</si>
  <si>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</si>
  <si>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</si>
  <si>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</si>
  <si>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</si>
  <si>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</si>
  <si>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</si>
  <si>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</si>
  <si>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</si>
  <si>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</si>
  <si>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</si>
  <si>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</si>
  <si>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</si>
  <si>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</si>
  <si>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</si>
  <si>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</si>
  <si>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</si>
  <si>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</si>
  <si>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</si>
  <si>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</si>
  <si>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</si>
  <si>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</si>
  <si>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</si>
  <si>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</si>
  <si>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</si>
  <si>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</si>
  <si>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</si>
  <si>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</si>
  <si>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</si>
  <si>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</si>
  <si>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</si>
  <si>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</si>
  <si>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</si>
  <si>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</si>
  <si>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</si>
  <si>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</si>
  <si>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</si>
  <si>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</si>
  <si>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</si>
  <si>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</si>
  <si>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</si>
  <si>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</si>
  <si>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</si>
  <si>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</si>
  <si>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</si>
  <si>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</si>
  <si>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</si>
  <si>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</si>
  <si>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</si>
  <si>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</si>
  <si>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</si>
  <si>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</si>
  <si>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</si>
  <si>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</si>
  <si>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</si>
  <si>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</si>
  <si>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</si>
  <si>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</si>
  <si>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</si>
  <si>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</si>
  <si>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</si>
  <si>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</si>
  <si>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</si>
  <si>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</si>
  <si>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</si>
  <si>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</si>
  <si>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</si>
  <si>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</si>
  <si>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</si>
  <si>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</si>
  <si>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</si>
  <si>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</si>
  <si>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</si>
  <si>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</si>
  <si>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</si>
  <si>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</si>
  <si>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</si>
  <si>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</si>
  <si>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</si>
  <si>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</si>
  <si>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</si>
  <si>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</si>
  <si>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</si>
  <si>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</si>
  <si>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</si>
  <si>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</si>
  <si>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</si>
  <si>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</si>
  <si>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</si>
  <si>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</si>
  <si>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</si>
  <si>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</si>
  <si>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</si>
  <si>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</si>
  <si>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</si>
  <si>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</si>
  <si>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</si>
  <si>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</si>
  <si>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</si>
  <si>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</si>
  <si>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</si>
  <si>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</si>
  <si>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</si>
  <si>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</si>
  <si>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</si>
  <si>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</si>
  <si>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</si>
  <si>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</si>
  <si>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</si>
  <si>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</si>
  <si>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</si>
  <si>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</si>
  <si>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</si>
  <si>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</si>
  <si>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</si>
  <si>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</si>
  <si>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</si>
  <si>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</si>
  <si>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</si>
  <si>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</si>
  <si>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</si>
  <si>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</si>
  <si>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</si>
  <si>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</si>
  <si>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</si>
  <si>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</si>
  <si>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</si>
  <si>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</si>
  <si>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</si>
  <si>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</si>
  <si>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</si>
  <si>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</si>
  <si>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</si>
  <si>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</si>
  <si>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</si>
  <si>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</si>
  <si>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</si>
  <si>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</si>
  <si>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</si>
  <si>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</si>
  <si>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</si>
  <si>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</si>
  <si>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</si>
  <si>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</si>
  <si>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</si>
  <si>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</si>
  <si>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</si>
  <si>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</si>
  <si>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</si>
  <si>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</si>
  <si>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</si>
  <si>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</si>
  <si>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</si>
  <si>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</si>
  <si>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</si>
  <si>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</si>
  <si>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</si>
  <si>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</si>
  <si>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</si>
  <si>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</si>
  <si>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</si>
  <si>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</si>
  <si>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</si>
  <si>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</si>
  <si>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</si>
  <si>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</si>
  <si>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</si>
  <si>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</si>
  <si>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</si>
  <si>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</si>
  <si>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</si>
  <si>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</si>
  <si>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</si>
  <si>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</si>
  <si>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</si>
  <si>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</si>
  <si>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</si>
  <si>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</si>
  <si>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</si>
  <si>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</si>
  <si>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</si>
  <si>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</si>
  <si>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</si>
  <si>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</si>
  <si>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</si>
  <si>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</si>
  <si>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</si>
  <si>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</si>
  <si>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</si>
  <si>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</si>
  <si>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</si>
  <si>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</si>
  <si>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</si>
  <si>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</si>
  <si>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</si>
  <si>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</si>
  <si>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</si>
  <si>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</si>
  <si>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</si>
  <si>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</si>
  <si>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</si>
  <si>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</si>
  <si>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</si>
  <si>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</si>
  <si>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</si>
  <si>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</si>
  <si>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</si>
  <si>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</si>
  <si>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</si>
  <si>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</si>
  <si>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</si>
  <si>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</si>
  <si>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</si>
  <si>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</si>
  <si>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</si>
  <si>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</si>
  <si>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</si>
  <si>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</si>
  <si>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</si>
  <si>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</si>
  <si>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</si>
  <si>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</si>
  <si>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</si>
  <si>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</si>
  <si>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</si>
  <si>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</si>
  <si>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</si>
  <si>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</si>
  <si>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</si>
  <si>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</si>
  <si>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</si>
  <si>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</si>
  <si>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</si>
  <si>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</si>
  <si>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</si>
  <si>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</si>
  <si>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</si>
  <si>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</si>
  <si>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</si>
  <si>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</si>
  <si>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</si>
  <si>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</si>
  <si>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</si>
  <si>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</si>
  <si>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</si>
  <si>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</si>
  <si>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</si>
  <si>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</si>
  <si>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</si>
  <si>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</si>
  <si>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</si>
  <si>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</si>
  <si>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</si>
  <si>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</si>
  <si>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</si>
  <si>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</si>
  <si>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</si>
  <si>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</si>
  <si>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</si>
  <si>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</si>
  <si>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</si>
  <si>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</si>
  <si>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</si>
  <si>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</si>
  <si>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</si>
  <si>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</si>
  <si>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</si>
  <si>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</si>
  <si>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</si>
  <si>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</si>
  <si>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</si>
  <si>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</si>
  <si>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</si>
  <si>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</si>
  <si>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</si>
  <si>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</si>
  <si>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</si>
  <si>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</si>
  <si>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</si>
  <si>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</si>
  <si>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</si>
  <si>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</si>
  <si>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</si>
  <si>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</si>
  <si>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</si>
  <si>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</si>
  <si>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</si>
  <si>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</si>
  <si>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</si>
  <si>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</si>
  <si>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</si>
  <si>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</si>
  <si>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</si>
  <si>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</si>
  <si>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</si>
  <si>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</si>
  <si>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</si>
  <si>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</si>
  <si>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</si>
  <si>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</si>
  <si>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</si>
  <si>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</si>
  <si>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</si>
  <si>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</si>
  <si>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</si>
  <si>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</si>
  <si>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</si>
  <si>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</si>
  <si>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</si>
  <si>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</si>
  <si>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</si>
  <si>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</si>
  <si>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</si>
  <si>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</si>
  <si>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</si>
  <si>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</si>
  <si>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</si>
  <si>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</si>
  <si>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</si>
  <si>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</si>
  <si>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</si>
  <si>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</si>
  <si>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</si>
  <si>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</si>
  <si>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</si>
  <si>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</si>
  <si>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</si>
  <si>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</si>
  <si>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</si>
  <si>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</si>
  <si>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</si>
  <si>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</si>
  <si>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</si>
  <si>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</si>
  <si>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</si>
  <si>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</si>
  <si>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</si>
  <si>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</si>
  <si>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</si>
  <si>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</si>
  <si>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</si>
  <si>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</si>
  <si>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</si>
  <si>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</si>
  <si>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</si>
  <si>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</si>
  <si>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</si>
  <si>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</si>
  <si>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</si>
  <si>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</si>
  <si>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</si>
  <si>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</si>
  <si>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</si>
  <si>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</si>
  <si>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</si>
  <si>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</si>
  <si>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</si>
  <si>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</si>
  <si>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</si>
  <si>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</si>
  <si>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</si>
  <si>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</si>
  <si>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</si>
  <si>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</si>
  <si>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</si>
  <si>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</si>
  <si>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</si>
  <si>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</si>
  <si>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</si>
  <si>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</si>
  <si>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</si>
  <si>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</si>
  <si>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</si>
  <si>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</si>
  <si>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</si>
  <si>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</si>
  <si>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</si>
  <si>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</si>
  <si>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</si>
  <si>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</si>
  <si>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</si>
  <si>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</si>
  <si>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</si>
  <si>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</si>
  <si>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</si>
  <si>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</si>
  <si>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</si>
  <si>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</si>
  <si>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</si>
  <si>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</si>
  <si>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</si>
  <si>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</si>
  <si>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</si>
  <si>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</si>
  <si>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</si>
  <si>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</si>
  <si>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</si>
  <si>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</si>
  <si>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</si>
  <si>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</si>
  <si>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</si>
  <si>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</si>
  <si>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</si>
  <si>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</si>
  <si>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</si>
  <si>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</si>
  <si>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</si>
  <si>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</si>
  <si>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</si>
  <si>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</si>
  <si>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</si>
  <si>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</si>
  <si>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</si>
  <si>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</si>
  <si>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</si>
  <si>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</si>
  <si>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</si>
  <si>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</si>
  <si>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</si>
  <si>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</si>
  <si>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</si>
  <si>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</si>
  <si>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</si>
  <si>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</si>
  <si>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</si>
  <si>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</si>
  <si>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</si>
  <si>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</si>
  <si>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</si>
  <si>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</si>
  <si>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</si>
  <si>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</si>
  <si>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</si>
  <si>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</si>
  <si>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</si>
  <si>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</si>
  <si>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</si>
  <si>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</si>
  <si>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</si>
  <si>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</si>
  <si>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</si>
  <si>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</si>
  <si>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</si>
  <si>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</si>
  <si>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</si>
  <si>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</si>
  <si>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</si>
  <si>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</si>
  <si>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</si>
  <si>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</si>
  <si>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</si>
  <si>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</si>
  <si>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</si>
  <si>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</si>
  <si>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</si>
  <si>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</si>
  <si>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</si>
  <si>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</si>
  <si>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</si>
  <si>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</si>
  <si>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</si>
  <si>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</si>
  <si>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</si>
  <si>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</si>
  <si>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</si>
  <si>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</si>
  <si>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</si>
  <si>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</si>
  <si>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</si>
  <si>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</si>
  <si>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</si>
  <si>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</si>
  <si>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</si>
  <si>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</si>
  <si>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</si>
  <si>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</si>
  <si>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</si>
  <si>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</si>
  <si>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</si>
  <si>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</si>
  <si>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</si>
  <si>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</si>
  <si>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</si>
  <si>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</si>
  <si>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</si>
  <si>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</si>
  <si>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</si>
  <si>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</si>
  <si>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</si>
  <si>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</si>
  <si>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</si>
  <si>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</si>
  <si>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</si>
  <si>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</si>
  <si>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</si>
  <si>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</si>
  <si>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</si>
  <si>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</si>
  <si>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</si>
  <si>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</si>
  <si>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</si>
  <si>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</si>
  <si>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</si>
  <si>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</si>
  <si>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</si>
  <si>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</si>
  <si>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</si>
  <si>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</si>
  <si>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</si>
  <si>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</si>
  <si>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</si>
  <si>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</si>
  <si>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</si>
  <si>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</si>
  <si>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</si>
  <si>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</si>
  <si>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</si>
  <si>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</si>
  <si>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</si>
  <si>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</si>
  <si>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</si>
  <si>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</si>
  <si>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</si>
  <si>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</si>
  <si>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</si>
  <si>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</si>
  <si>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</si>
  <si>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</si>
  <si>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</si>
  <si>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</si>
  <si>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</si>
  <si>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</si>
  <si>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</si>
  <si>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</si>
  <si>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</si>
  <si>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</si>
  <si>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</si>
  <si>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</si>
  <si>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</si>
  <si>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</si>
  <si>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</si>
  <si>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</si>
  <si>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</si>
  <si>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</si>
  <si>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</si>
  <si>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</si>
  <si>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</si>
  <si>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</si>
  <si>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</si>
  <si>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</si>
  <si>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</si>
  <si>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</si>
  <si>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</si>
  <si>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</si>
  <si>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</si>
  <si>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</si>
  <si>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</si>
  <si>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</si>
  <si>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</si>
  <si>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</si>
  <si>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</si>
  <si>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</si>
  <si>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</si>
  <si>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</si>
  <si>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</si>
  <si>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</si>
  <si>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</si>
  <si>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</si>
  <si>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</si>
  <si>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</si>
  <si>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</si>
  <si>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</si>
  <si>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</si>
  <si>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</si>
  <si>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</si>
  <si>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</si>
  <si>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</si>
  <si>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</si>
  <si>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</si>
  <si>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</si>
  <si>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</si>
  <si>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</si>
  <si>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</si>
  <si>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</si>
  <si>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</si>
  <si>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</si>
  <si>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</si>
  <si>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</si>
  <si>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</si>
  <si>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</si>
  <si>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</si>
  <si>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</si>
  <si>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</si>
  <si>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</si>
  <si>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</si>
  <si>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</si>
  <si>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</si>
  <si>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</si>
  <si>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</si>
  <si>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</si>
  <si>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</si>
  <si>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</si>
  <si>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</si>
  <si>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</si>
  <si>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</si>
  <si>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</si>
  <si>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</si>
  <si>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</si>
  <si>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</si>
  <si>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</si>
  <si>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</si>
  <si>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</si>
  <si>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</si>
  <si>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</si>
  <si>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</si>
  <si>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</si>
  <si>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</si>
  <si>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</si>
  <si>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</si>
  <si>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</si>
  <si>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</si>
  <si>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</si>
  <si>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</si>
  <si>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</si>
  <si>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</si>
  <si>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</si>
  <si>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</si>
  <si>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</si>
  <si>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</si>
  <si>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</si>
  <si>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</si>
  <si>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</si>
  <si>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</si>
  <si>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</si>
  <si>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</si>
  <si>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</si>
  <si>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</si>
  <si>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</si>
  <si>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</si>
  <si>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</si>
  <si>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</si>
  <si>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</si>
  <si>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</si>
  <si>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</si>
  <si>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</si>
  <si>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</si>
  <si>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</si>
  <si>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</si>
  <si>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</si>
  <si>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</si>
  <si>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</si>
  <si>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</si>
  <si>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</si>
  <si>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</si>
  <si>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</si>
  <si>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</si>
  <si>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</si>
  <si>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</si>
  <si>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</si>
  <si>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</si>
  <si>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</si>
  <si>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</si>
  <si>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</si>
  <si>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</si>
  <si>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</si>
  <si>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</si>
  <si>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</si>
  <si>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</si>
  <si>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</si>
  <si>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</si>
  <si>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</si>
  <si>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</si>
  <si>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</si>
  <si>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</si>
  <si>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</si>
  <si>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</si>
  <si>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</si>
  <si>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</si>
  <si>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</si>
  <si>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</si>
  <si>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</si>
  <si>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</si>
  <si>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</si>
  <si>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</si>
  <si>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</si>
  <si>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</si>
  <si>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</si>
  <si>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</si>
  <si>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</si>
  <si>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</si>
  <si>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</si>
  <si>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</si>
  <si>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</si>
  <si>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</si>
  <si>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</si>
  <si>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</si>
  <si>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</si>
  <si>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</si>
  <si>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</si>
  <si>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</si>
  <si>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</si>
  <si>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</si>
  <si>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</si>
  <si>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</si>
  <si>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</si>
  <si>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</si>
  <si>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</si>
  <si>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</si>
  <si>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</si>
  <si>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</si>
  <si>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</si>
  <si>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</si>
  <si>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</si>
  <si>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</si>
  <si>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</si>
  <si>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</si>
  <si>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</si>
  <si>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</si>
  <si>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</si>
  <si>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</si>
  <si>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</si>
  <si>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</si>
  <si>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</si>
  <si>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</si>
  <si>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</si>
  <si>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</si>
  <si>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</si>
  <si>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</si>
  <si>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</si>
  <si>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</si>
  <si>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</si>
  <si>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</si>
  <si>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</si>
  <si>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</si>
  <si>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</si>
  <si>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</si>
  <si>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</si>
  <si>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</si>
  <si>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</si>
  <si>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</si>
  <si>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</si>
  <si>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</si>
  <si>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</si>
  <si>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</si>
  <si>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</si>
  <si>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</si>
  <si>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</si>
  <si>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</si>
  <si>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</si>
  <si>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</si>
  <si>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</si>
  <si>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</si>
  <si>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</si>
  <si>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</si>
  <si>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</si>
  <si>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</si>
  <si>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</si>
  <si>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</si>
  <si>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</si>
  <si>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</si>
  <si>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</si>
  <si>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</si>
  <si>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</si>
  <si>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</si>
  <si>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</si>
  <si>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</si>
  <si>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</si>
  <si>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</si>
  <si>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</si>
  <si>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</si>
  <si>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</si>
  <si>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</si>
  <si>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</si>
  <si>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</si>
  <si>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</si>
  <si>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</si>
  <si>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</si>
  <si>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</si>
  <si>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</si>
  <si>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</si>
  <si>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</si>
  <si>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</si>
  <si>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</si>
  <si>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</si>
  <si>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</si>
  <si>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</si>
  <si>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</si>
  <si>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</si>
  <si>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</si>
  <si>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</si>
  <si>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</si>
  <si>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</si>
  <si>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</si>
  <si>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</si>
  <si>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</si>
  <si>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</si>
  <si>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</si>
  <si>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</si>
  <si>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</si>
  <si>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</si>
  <si>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</si>
  <si>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</si>
  <si>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</si>
  <si>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</si>
  <si>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</si>
  <si>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</si>
  <si>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</si>
  <si>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</si>
  <si>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</si>
  <si>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</si>
  <si>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</si>
  <si>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</si>
  <si>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</si>
  <si>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</si>
  <si>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</si>
  <si>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</si>
  <si>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</si>
  <si>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</si>
  <si>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</si>
  <si>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</si>
  <si>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</si>
  <si>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</si>
  <si>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</si>
  <si>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</si>
  <si>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</si>
  <si>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</si>
  <si>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</si>
  <si>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</si>
  <si>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</si>
  <si>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</si>
  <si>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</si>
  <si>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</si>
  <si>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</si>
  <si>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</si>
  <si>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</si>
  <si>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</si>
  <si>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</si>
  <si>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</si>
  <si>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</si>
  <si>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</si>
  <si>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</si>
  <si>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</si>
  <si>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</si>
  <si>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</si>
  <si>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</si>
  <si>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</si>
  <si>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</si>
  <si>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</si>
  <si>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</si>
  <si>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</si>
  <si>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</si>
  <si>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</si>
  <si>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</si>
  <si>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</si>
  <si>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</si>
  <si>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</si>
  <si>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</si>
  <si>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</si>
  <si>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</si>
  <si>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</si>
  <si>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</si>
  <si>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</si>
  <si>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</si>
  <si>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</si>
  <si>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</si>
  <si>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</si>
  <si>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</si>
  <si>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</si>
  <si>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</si>
  <si>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</si>
  <si>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</si>
  <si>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</si>
  <si>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</si>
  <si>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</si>
  <si>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</si>
  <si>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</si>
  <si>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</si>
  <si>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</si>
  <si>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</si>
  <si>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</si>
  <si>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</si>
  <si>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</si>
  <si>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</si>
  <si>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</si>
  <si>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</si>
  <si>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</si>
  <si>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</si>
  <si>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</si>
  <si>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</si>
  <si>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</si>
  <si>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</si>
  <si>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</si>
  <si>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</si>
  <si>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</si>
  <si>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</si>
  <si>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</si>
  <si>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</si>
  <si>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</si>
  <si>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</si>
  <si>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</si>
  <si>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</si>
  <si>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</si>
  <si>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</si>
  <si>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</si>
  <si>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</si>
  <si>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</si>
  <si>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</si>
  <si>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</si>
  <si>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</si>
  <si>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</si>
  <si>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</si>
  <si>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</si>
  <si>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</si>
  <si>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</si>
  <si>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</si>
  <si>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</si>
  <si>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</si>
  <si>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</si>
  <si>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</si>
  <si>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</si>
  <si>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</si>
  <si>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</si>
  <si>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</si>
  <si>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</si>
  <si>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</si>
  <si>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</si>
  <si>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</si>
  <si>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</si>
  <si>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</si>
  <si>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</si>
  <si>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</si>
  <si>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</si>
  <si>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</si>
  <si>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</si>
  <si>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</si>
  <si>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</si>
  <si>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</si>
  <si>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</si>
  <si>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</si>
  <si>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</si>
  <si>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</si>
  <si>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</si>
  <si>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</si>
  <si>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</si>
  <si>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</si>
  <si>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</si>
  <si>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</si>
  <si>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</si>
  <si>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</si>
  <si>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</si>
  <si>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</si>
  <si>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</si>
  <si>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</si>
  <si>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</si>
  <si>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</si>
  <si>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</si>
  <si>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</si>
  <si>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</si>
  <si>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</si>
  <si>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</si>
  <si>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</si>
  <si>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</si>
  <si>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</si>
  <si>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</si>
  <si>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</si>
  <si>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</si>
  <si>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</si>
  <si>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</si>
  <si>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</si>
  <si>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</si>
  <si>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</si>
  <si>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</si>
  <si>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</si>
  <si>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</si>
  <si>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</si>
  <si>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</si>
  <si>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</si>
  <si>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</si>
  <si>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</si>
  <si>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</si>
  <si>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</si>
  <si>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</si>
  <si>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</si>
  <si>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</si>
  <si>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</si>
  <si>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</si>
  <si>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</si>
  <si>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</si>
  <si>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</si>
  <si>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</si>
  <si>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</si>
  <si>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</si>
  <si>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</si>
  <si>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</si>
  <si>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</si>
  <si>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</si>
  <si>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</si>
  <si>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</si>
  <si>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</si>
  <si>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</si>
  <si>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</si>
  <si>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</si>
  <si>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</si>
  <si>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</si>
  <si>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</si>
  <si>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</si>
  <si>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</si>
  <si>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</si>
  <si>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</si>
  <si>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</si>
  <si>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</si>
  <si>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</si>
  <si>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</si>
  <si>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</si>
  <si>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</si>
  <si>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</si>
  <si>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</si>
  <si>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</si>
  <si>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</si>
  <si>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</si>
  <si>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</si>
  <si>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</si>
  <si>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</si>
  <si>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</si>
  <si>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</si>
  <si>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</si>
  <si>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</si>
  <si>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</si>
  <si>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</si>
  <si>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</si>
  <si>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</si>
  <si>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</si>
  <si>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</si>
  <si>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</si>
  <si>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</si>
  <si>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</si>
  <si>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</si>
  <si>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</si>
  <si>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</si>
  <si>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</si>
  <si>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</si>
  <si>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</si>
  <si>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</si>
  <si>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</si>
  <si>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</si>
  <si>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</si>
  <si>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</si>
  <si>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</si>
  <si>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</si>
  <si>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</si>
  <si>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</si>
  <si>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</si>
  <si>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</si>
  <si>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</si>
  <si>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</si>
  <si>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</si>
  <si>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</si>
  <si>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</si>
  <si>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</si>
  <si>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</si>
  <si>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</si>
  <si>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</si>
  <si>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</si>
  <si>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</si>
  <si>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</si>
  <si>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</si>
  <si>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</si>
  <si>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</si>
  <si>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</si>
  <si>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</si>
  <si>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</si>
  <si>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</si>
  <si>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</si>
  <si>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</si>
  <si>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</si>
  <si>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</si>
  <si>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</si>
  <si>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</si>
  <si>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</si>
  <si>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</si>
  <si>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</si>
  <si>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</si>
  <si>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</si>
  <si>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</si>
  <si>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</si>
  <si>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</si>
  <si>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</si>
  <si>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</si>
  <si>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</si>
  <si>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</si>
  <si>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</si>
  <si>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</si>
  <si>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</si>
  <si>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</si>
  <si>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</si>
  <si>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</si>
  <si>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</si>
  <si>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</si>
  <si>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</si>
  <si>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</si>
  <si>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</si>
  <si>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</si>
  <si>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</si>
  <si>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</si>
  <si>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</si>
  <si>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</si>
  <si>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</si>
  <si>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</si>
  <si>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</si>
  <si>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</si>
  <si>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</si>
  <si>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</si>
  <si>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</si>
  <si>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</si>
  <si>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</si>
  <si>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</si>
  <si>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</si>
  <si>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</si>
  <si>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</si>
  <si>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</si>
  <si>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</si>
  <si>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</si>
  <si>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</si>
  <si>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</si>
  <si>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</si>
  <si>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</si>
  <si>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</si>
  <si>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</si>
  <si>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</si>
  <si>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</si>
  <si>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</si>
  <si>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</si>
  <si>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</si>
  <si>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</si>
  <si>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</si>
  <si>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</si>
  <si>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</si>
  <si>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</si>
  <si>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</si>
  <si>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</si>
  <si>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</si>
  <si>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</si>
  <si>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</si>
  <si>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</si>
  <si>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</si>
  <si>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</si>
  <si>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</si>
  <si>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</si>
  <si>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</si>
  <si>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</si>
  <si>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</si>
  <si>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</si>
  <si>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</si>
  <si>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</si>
  <si>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</si>
  <si>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</si>
  <si>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</si>
  <si>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</si>
  <si>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</si>
  <si>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</si>
  <si>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</si>
  <si>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</si>
  <si>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</si>
  <si>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</si>
  <si>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</si>
  <si>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</si>
  <si>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</si>
  <si>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</si>
  <si>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</si>
  <si>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</si>
  <si>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</si>
  <si>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</si>
  <si>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</si>
  <si>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</si>
  <si>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</si>
  <si>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</si>
  <si>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</si>
  <si>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</si>
  <si>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</si>
  <si>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</si>
  <si>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</si>
  <si>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</si>
  <si>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</si>
  <si>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</si>
  <si>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</si>
  <si>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</si>
  <si>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</si>
  <si>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</si>
  <si>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</si>
  <si>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</si>
  <si>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</si>
  <si>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</si>
  <si>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</si>
  <si>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</si>
  <si>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</si>
  <si>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</si>
  <si>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</si>
  <si>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</si>
  <si>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</si>
  <si>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</si>
  <si>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</si>
  <si>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</si>
  <si>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</si>
  <si>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</si>
  <si>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</si>
  <si>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</si>
  <si>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</si>
  <si>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</si>
  <si>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</si>
  <si>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</si>
  <si>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</si>
  <si>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</si>
  <si>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</si>
  <si>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</si>
  <si>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</si>
  <si>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</si>
  <si>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</si>
  <si>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</si>
  <si>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</si>
  <si>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</si>
  <si>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</si>
  <si>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</si>
  <si>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</si>
  <si>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</si>
  <si>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</si>
  <si>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</si>
  <si>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</si>
  <si>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</si>
  <si>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</si>
  <si>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</si>
  <si>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</si>
  <si>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</si>
  <si>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</si>
  <si>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</si>
  <si>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</si>
  <si>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</si>
  <si>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</si>
  <si>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</si>
  <si>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</si>
  <si>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</si>
  <si>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</si>
  <si>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</si>
  <si>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</si>
  <si>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</si>
  <si>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</si>
  <si>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</si>
  <si>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</si>
  <si>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</si>
  <si>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</si>
  <si>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</si>
  <si>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</si>
  <si>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</si>
  <si>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</si>
  <si>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</si>
  <si>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</si>
  <si>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</si>
  <si>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</si>
  <si>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</si>
  <si>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</si>
  <si>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</si>
  <si>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</si>
  <si>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</si>
  <si>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</si>
  <si>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</si>
  <si>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</si>
  <si>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</si>
  <si>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</si>
  <si>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</si>
  <si>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</si>
  <si>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</si>
  <si>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</si>
  <si>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</si>
  <si>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</si>
  <si>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</si>
  <si>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</si>
  <si>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</si>
  <si>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</si>
  <si>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</si>
  <si>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</si>
  <si>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</si>
  <si>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</si>
  <si>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</si>
  <si>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</si>
  <si>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</si>
  <si>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</si>
  <si>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</si>
  <si>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</si>
  <si>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</si>
  <si>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</si>
  <si>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</si>
  <si>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</si>
  <si>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</si>
  <si>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</si>
  <si>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</si>
  <si>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</si>
  <si>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</si>
  <si>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</si>
  <si>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</si>
  <si>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</si>
  <si>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</si>
  <si>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</si>
  <si>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</si>
  <si>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</si>
  <si>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</si>
  <si>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</si>
  <si>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</si>
  <si>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</si>
  <si>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</si>
  <si>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</si>
  <si>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</si>
  <si>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</si>
  <si>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</si>
  <si>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</si>
  <si>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</si>
  <si>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</si>
  <si>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</si>
  <si>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</si>
  <si>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</si>
  <si>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</si>
  <si>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</si>
  <si>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</si>
  <si>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</si>
  <si>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</si>
  <si>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</si>
  <si>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</si>
  <si>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</si>
  <si>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</si>
  <si>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</si>
  <si>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</si>
  <si>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</si>
  <si>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</si>
  <si>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</si>
  <si>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</si>
  <si>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</si>
  <si>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</si>
  <si>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</si>
  <si>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</si>
  <si>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</si>
  <si>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</si>
  <si>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</si>
  <si>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</si>
  <si>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</si>
  <si>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</si>
  <si>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</si>
  <si>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</si>
  <si>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</si>
  <si>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</si>
  <si>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</si>
  <si>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</si>
  <si>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</si>
  <si>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</si>
  <si>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</si>
  <si>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</si>
  <si>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</si>
  <si>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</si>
  <si>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</si>
  <si>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</si>
  <si>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</si>
  <si>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</si>
  <si>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</si>
  <si>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</si>
  <si>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</si>
  <si>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</si>
  <si>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</si>
  <si>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</si>
  <si>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</si>
  <si>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</si>
  <si>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</si>
  <si>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</si>
  <si>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</si>
  <si>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</si>
  <si>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</si>
  <si>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</si>
  <si>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</si>
  <si>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</si>
  <si>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</si>
  <si>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</si>
  <si>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</si>
  <si>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</si>
  <si>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</si>
  <si>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</si>
  <si>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</si>
  <si>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</si>
  <si>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</si>
  <si>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</si>
  <si>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</si>
  <si>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</si>
  <si>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</si>
  <si>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</si>
  <si>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</si>
  <si>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</si>
  <si>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</si>
  <si>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</si>
  <si>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</si>
  <si>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</si>
  <si>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</si>
  <si>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</si>
  <si>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</si>
  <si>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</si>
  <si>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</si>
  <si>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</si>
  <si>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</si>
  <si>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</si>
  <si>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</si>
  <si>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</si>
  <si>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</si>
  <si>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</si>
  <si>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</si>
  <si>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</si>
  <si>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</si>
  <si>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</si>
  <si>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</si>
  <si>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</si>
  <si>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</si>
  <si>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</si>
  <si>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</si>
  <si>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</si>
  <si>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</si>
  <si>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</si>
  <si>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</si>
  <si>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</si>
  <si>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</si>
  <si>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</si>
  <si>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</si>
  <si>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</si>
  <si>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</si>
  <si>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</si>
  <si>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</si>
  <si>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</si>
  <si>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</si>
  <si>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</si>
  <si>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</si>
  <si>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</si>
  <si>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</si>
  <si>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</si>
  <si>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</si>
  <si>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</si>
  <si>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</si>
  <si>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</si>
  <si>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</si>
  <si>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</si>
  <si>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</si>
  <si>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</si>
  <si>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</si>
  <si>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</si>
  <si>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</si>
  <si>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</si>
  <si>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</si>
  <si>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</si>
  <si>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</si>
  <si>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</si>
  <si>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</si>
  <si>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</si>
  <si>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</si>
  <si>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</si>
  <si>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</si>
  <si>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</si>
  <si>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</si>
  <si>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</si>
  <si>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</si>
  <si>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</si>
  <si>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</si>
  <si>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</si>
  <si>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</si>
  <si>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</si>
  <si>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</si>
  <si>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</si>
  <si>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</si>
  <si>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</si>
  <si>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</si>
  <si>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</si>
  <si>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</si>
  <si>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</si>
  <si>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</si>
  <si>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</si>
  <si>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</si>
  <si>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</si>
  <si>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</si>
  <si>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</si>
  <si>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</si>
  <si>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</si>
  <si>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</si>
  <si>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</si>
  <si>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</si>
  <si>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</si>
  <si>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</si>
  <si>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</si>
  <si>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</si>
  <si>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</si>
  <si>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</si>
  <si>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</si>
  <si>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</si>
  <si>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</si>
  <si>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</si>
  <si>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</si>
  <si>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</si>
  <si>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</si>
  <si>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</si>
  <si>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</si>
  <si>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</si>
  <si>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</si>
  <si>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</si>
  <si>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</si>
  <si>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</si>
  <si>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</si>
  <si>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</si>
  <si>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</si>
  <si>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</si>
  <si>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</si>
  <si>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</si>
  <si>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</si>
  <si>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</si>
  <si>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</si>
  <si>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</si>
  <si>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</si>
  <si>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</si>
  <si>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</si>
  <si>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</si>
  <si>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</si>
  <si>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</si>
  <si>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</si>
  <si>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</si>
  <si>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</si>
  <si>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</si>
  <si>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</si>
  <si>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</si>
  <si>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</si>
  <si>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</si>
  <si>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</si>
  <si>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</si>
  <si>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</si>
  <si>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</si>
  <si>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</si>
  <si>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</si>
  <si>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</si>
  <si>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</si>
  <si>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</si>
  <si>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</si>
  <si>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</si>
  <si>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</si>
  <si>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</si>
  <si>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</si>
  <si>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</si>
  <si>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</si>
  <si>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</si>
  <si>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</si>
  <si>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</si>
  <si>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</si>
  <si>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</si>
  <si>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</si>
  <si>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</si>
  <si>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</si>
  <si>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</si>
  <si>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</si>
  <si>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</si>
  <si>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</si>
  <si>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</si>
  <si>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</si>
  <si>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</si>
  <si>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</si>
  <si>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</si>
  <si>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</si>
  <si>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</si>
  <si>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</si>
  <si>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</si>
  <si>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</si>
  <si>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</si>
  <si>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</si>
  <si>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</si>
  <si>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</si>
  <si>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</si>
  <si>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</si>
  <si>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</si>
  <si>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</si>
  <si>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</si>
  <si>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</si>
  <si>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</si>
  <si>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</si>
  <si>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</si>
  <si>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</si>
  <si>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</si>
  <si>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</si>
  <si>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</si>
  <si>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</si>
  <si>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</si>
  <si>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</si>
  <si>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</si>
  <si>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</si>
  <si>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</si>
  <si>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</si>
  <si>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</si>
  <si>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</si>
  <si>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</si>
  <si>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</si>
  <si>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</si>
  <si>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</si>
  <si>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</si>
  <si>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</si>
  <si>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</si>
  <si>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</si>
  <si>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</si>
  <si>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</si>
  <si>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</si>
  <si>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</si>
  <si>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</si>
  <si>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</si>
  <si>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</si>
  <si>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</si>
  <si>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</si>
  <si>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</si>
  <si>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</si>
  <si>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</si>
  <si>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</si>
  <si>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</si>
  <si>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</si>
  <si>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</si>
  <si>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</si>
  <si>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</si>
  <si>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</si>
  <si>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</si>
  <si>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</si>
  <si>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</si>
  <si>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</si>
  <si>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</si>
  <si>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</si>
  <si>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</si>
  <si>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</si>
  <si>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</si>
  <si>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</si>
  <si>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</si>
  <si>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</si>
  <si>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</si>
  <si>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</si>
  <si>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</si>
  <si>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</si>
  <si>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</si>
  <si>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</si>
  <si>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</si>
  <si>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</si>
  <si>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</si>
  <si>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</si>
  <si>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</si>
  <si>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</si>
  <si>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</si>
  <si>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</si>
  <si>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</si>
  <si>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</si>
  <si>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</si>
  <si>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</si>
  <si>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</si>
  <si>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</si>
  <si>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</si>
  <si>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</si>
  <si>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</si>
  <si>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</si>
  <si>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</si>
  <si>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</si>
  <si>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</si>
  <si>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</si>
  <si>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</si>
  <si>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</si>
  <si>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</si>
  <si>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</si>
  <si>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</si>
  <si>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</si>
  <si>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</si>
  <si>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</si>
  <si>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</si>
  <si>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</si>
  <si>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</si>
  <si>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</si>
  <si>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</si>
  <si>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</si>
  <si>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</si>
  <si>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</si>
  <si>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</si>
  <si>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</si>
  <si>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</si>
  <si>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</si>
  <si>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</si>
  <si>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</si>
  <si>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</si>
  <si>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</si>
  <si>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</si>
  <si>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</si>
  <si>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</si>
  <si>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</si>
  <si>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</si>
  <si>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</si>
  <si>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</si>
  <si>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</si>
  <si>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</si>
  <si>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</si>
  <si>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</si>
  <si>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</si>
  <si>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</si>
  <si>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</si>
  <si>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</si>
  <si>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</si>
  <si>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</si>
  <si>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</si>
  <si>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</si>
  <si>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</si>
  <si>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</si>
  <si>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</si>
  <si>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</si>
  <si>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</si>
  <si>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</si>
  <si>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</si>
  <si>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</si>
  <si>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</si>
  <si>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</si>
  <si>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</si>
  <si>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</si>
  <si>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</si>
  <si>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</si>
  <si>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</si>
  <si>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</si>
  <si>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</si>
  <si>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</si>
  <si>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</si>
  <si>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</si>
  <si>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</si>
  <si>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</si>
  <si>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</si>
  <si>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</si>
  <si>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</si>
  <si>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</si>
  <si>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</si>
  <si>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</si>
  <si>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</si>
  <si>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</si>
  <si>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</si>
  <si>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</si>
  <si>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</si>
  <si>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</si>
  <si>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</si>
  <si>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</si>
  <si>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</si>
  <si>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</si>
  <si>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</si>
  <si>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</si>
  <si>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</si>
  <si>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</si>
  <si>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</si>
  <si>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</si>
  <si>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</si>
  <si>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</si>
  <si>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</si>
  <si>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</si>
  <si>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</si>
  <si>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</si>
  <si>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</si>
  <si>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</si>
  <si>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</si>
  <si>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</si>
  <si>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</si>
  <si>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</si>
  <si>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</si>
  <si>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</si>
  <si>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</si>
  <si>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</si>
  <si>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</si>
  <si>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</si>
  <si>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</si>
  <si>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</si>
  <si>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</si>
  <si>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</si>
  <si>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</si>
  <si>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</si>
  <si>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</si>
  <si>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</si>
  <si>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</si>
  <si>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</si>
  <si>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</si>
  <si>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</si>
  <si>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</si>
  <si>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</si>
  <si>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</si>
  <si>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</si>
  <si>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</si>
  <si>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</si>
  <si>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</si>
  <si>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</si>
  <si>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</si>
  <si>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</si>
  <si>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</si>
  <si>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</si>
  <si>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</si>
  <si>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</si>
  <si>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</si>
  <si>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</si>
  <si>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</si>
  <si>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</si>
  <si>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</si>
  <si>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</si>
  <si>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</si>
  <si>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</si>
  <si>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</si>
  <si>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</si>
  <si>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</si>
  <si>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</si>
  <si>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</si>
  <si>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</si>
  <si>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</si>
  <si>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</si>
  <si>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</si>
  <si>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</si>
  <si>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</si>
  <si>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</si>
  <si>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</si>
  <si>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</si>
  <si>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</si>
  <si>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</si>
  <si>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</si>
  <si>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</si>
  <si>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</si>
  <si>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</si>
  <si>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</si>
  <si>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</si>
  <si>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</si>
  <si>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</si>
  <si>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</si>
  <si>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</si>
  <si>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</si>
  <si>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</si>
  <si>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</si>
  <si>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</si>
  <si>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</si>
  <si>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</si>
  <si>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</si>
  <si>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</si>
  <si>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</si>
  <si>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</si>
  <si>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</si>
  <si>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</si>
  <si>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</si>
  <si>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</si>
  <si>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</si>
  <si>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</si>
  <si>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</si>
  <si>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</si>
  <si>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</si>
  <si>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</si>
  <si>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</si>
  <si>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</si>
  <si>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</si>
  <si>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</si>
  <si>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</si>
  <si>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</si>
  <si>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</si>
  <si>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</si>
  <si>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</si>
  <si>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</si>
  <si>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</si>
  <si>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</si>
  <si>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</si>
  <si>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</si>
  <si>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</si>
  <si>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</si>
  <si>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</si>
  <si>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</si>
  <si>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</si>
  <si>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</si>
  <si>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</si>
  <si>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</si>
  <si>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</si>
  <si>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</si>
  <si>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</si>
  <si>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</si>
  <si>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</si>
  <si>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</si>
  <si>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</si>
  <si>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</si>
  <si>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</si>
  <si>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</si>
  <si>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</si>
  <si>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</si>
  <si>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</si>
  <si>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</si>
  <si>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</si>
  <si>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</si>
  <si>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</si>
  <si>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</si>
  <si>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</si>
  <si>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</si>
  <si>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</si>
  <si>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</si>
  <si>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</si>
  <si>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</si>
  <si>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</si>
  <si>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</si>
  <si>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</si>
  <si>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</si>
  <si>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</si>
  <si>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</si>
  <si>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</si>
  <si>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</si>
  <si>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</si>
  <si>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</si>
  <si>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</si>
  <si>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</si>
  <si>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</si>
  <si>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</si>
  <si>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</si>
  <si>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</si>
  <si>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</si>
  <si>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</si>
  <si>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</si>
  <si>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</si>
  <si>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</si>
  <si>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</si>
  <si>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</si>
  <si>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</si>
  <si>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</si>
  <si>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</si>
  <si>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</si>
  <si>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</si>
  <si>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</si>
  <si>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</si>
  <si>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</si>
  <si>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</si>
  <si>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</si>
  <si>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</si>
  <si>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</si>
  <si>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</si>
  <si>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</si>
  <si>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</si>
  <si>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</si>
  <si>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</si>
  <si>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</si>
  <si>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</si>
  <si>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</si>
  <si>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</si>
  <si>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</si>
  <si>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</si>
  <si>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</si>
  <si>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</si>
  <si>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</si>
  <si>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</si>
  <si>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</si>
  <si>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</si>
  <si>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</si>
  <si>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</si>
  <si>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</si>
  <si>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</si>
  <si>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</si>
  <si>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</si>
  <si>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</si>
  <si>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</si>
  <si>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</si>
  <si>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</si>
  <si>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</si>
  <si>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</si>
  <si>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</si>
  <si>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</si>
  <si>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</si>
  <si>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</si>
  <si>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</si>
  <si>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</si>
  <si>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</si>
  <si>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</si>
  <si>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</si>
  <si>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</si>
  <si>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</si>
  <si>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</si>
  <si>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</si>
  <si>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</si>
  <si>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</si>
  <si>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</si>
  <si>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</si>
  <si>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</si>
  <si>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</si>
  <si>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</si>
  <si>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</si>
  <si>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</si>
  <si>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</si>
  <si>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</si>
  <si>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</si>
  <si>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</si>
  <si>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</si>
  <si>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</si>
  <si>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</si>
  <si>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</si>
  <si>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</si>
  <si>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</si>
  <si>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</si>
  <si>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</si>
  <si>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</si>
  <si>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</si>
  <si>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</si>
  <si>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</si>
  <si>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</si>
  <si>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</si>
  <si>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</si>
  <si>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</si>
  <si>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</si>
  <si>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</si>
  <si>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</si>
  <si>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</si>
  <si>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</si>
  <si>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</si>
  <si>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</si>
  <si>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</si>
  <si>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</si>
  <si>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</si>
  <si>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</si>
  <si>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</si>
  <si>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</si>
  <si>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</si>
  <si>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</si>
  <si>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</si>
  <si>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</si>
  <si>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</si>
  <si>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</si>
  <si>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</si>
  <si>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</si>
  <si>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</si>
  <si>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</si>
  <si>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</si>
  <si>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</si>
  <si>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</si>
  <si>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</si>
  <si>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</si>
  <si>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</si>
  <si>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</si>
  <si>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</si>
  <si>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</si>
  <si>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</si>
  <si>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</si>
  <si>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</si>
  <si>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</si>
  <si>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</si>
  <si>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</si>
  <si>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</si>
  <si>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</si>
  <si>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</si>
  <si>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</si>
  <si>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</si>
  <si>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</si>
  <si>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</si>
  <si>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</si>
  <si>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</si>
  <si>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</si>
  <si>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</si>
  <si>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</si>
  <si>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</si>
  <si>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</si>
  <si>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</si>
  <si>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</si>
  <si>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</si>
  <si>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</si>
  <si>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</si>
  <si>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</si>
  <si>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</si>
  <si>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</si>
  <si>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</si>
  <si>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</si>
  <si>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</si>
  <si>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</si>
  <si>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</si>
  <si>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</si>
  <si>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</si>
  <si>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</si>
  <si>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</si>
  <si>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</si>
  <si>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</si>
  <si>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</si>
  <si>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</si>
  <si>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</si>
  <si>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</si>
  <si>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</si>
  <si>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</si>
  <si>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</si>
  <si>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</si>
  <si>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</si>
  <si>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</si>
  <si>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</si>
  <si>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</si>
  <si>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</si>
  <si>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</si>
  <si>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</si>
  <si>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</si>
  <si>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</si>
  <si>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</si>
  <si>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</si>
  <si>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</si>
  <si>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</si>
  <si>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</si>
  <si>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</si>
  <si>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</si>
  <si>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</si>
  <si>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</si>
  <si>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</si>
  <si>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</si>
  <si>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</si>
  <si>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</si>
  <si>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</si>
  <si>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</si>
  <si>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</si>
  <si>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</si>
  <si>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</si>
  <si>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</si>
  <si>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</si>
  <si>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</si>
  <si>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</si>
  <si>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</si>
  <si>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</si>
  <si>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</si>
  <si>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</si>
  <si>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</si>
  <si>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</si>
  <si>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</si>
  <si>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</si>
  <si>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</si>
  <si>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</si>
  <si>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</si>
  <si>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</si>
  <si>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</si>
  <si>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</si>
  <si>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</si>
  <si>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</si>
  <si>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</si>
  <si>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</si>
  <si>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</si>
  <si>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</si>
  <si>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</si>
  <si>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</si>
  <si>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</si>
  <si>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</si>
  <si>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</si>
  <si>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</si>
  <si>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</si>
  <si>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</si>
  <si>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</si>
  <si>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</si>
  <si>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</si>
  <si>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</si>
  <si>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</si>
  <si>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</si>
  <si>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</si>
  <si>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</si>
  <si>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</si>
  <si>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</si>
  <si>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</si>
  <si>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</si>
  <si>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</si>
  <si>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</si>
  <si>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</si>
  <si>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</si>
  <si>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</si>
  <si>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</si>
  <si>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</si>
  <si>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</si>
  <si>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</si>
  <si>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</si>
  <si>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</si>
  <si>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</si>
  <si>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</si>
  <si>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</si>
  <si>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</si>
  <si>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</si>
  <si>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</si>
  <si>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</si>
  <si>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</si>
  <si>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</si>
  <si>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</si>
  <si>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</si>
  <si>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</si>
  <si>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</si>
  <si>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</si>
  <si>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</si>
  <si>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</si>
  <si>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</si>
  <si>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</si>
  <si>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</si>
  <si>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</si>
  <si>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</si>
  <si>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</si>
  <si>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</si>
  <si>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</si>
  <si>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</si>
  <si>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</si>
  <si>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</si>
  <si>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</si>
  <si>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</si>
  <si>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</si>
  <si>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</si>
  <si>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</si>
  <si>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</si>
  <si>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</si>
  <si>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</si>
  <si>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</si>
  <si>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</si>
  <si>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</si>
  <si>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</si>
  <si>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</si>
  <si>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</si>
  <si>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</si>
  <si>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</si>
  <si>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</si>
  <si>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</si>
  <si>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</si>
  <si>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</si>
  <si>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</si>
  <si>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</si>
  <si>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</si>
  <si>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</si>
  <si>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</si>
  <si>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</si>
  <si>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</si>
  <si>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</si>
  <si>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</si>
  <si>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</si>
  <si>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</si>
  <si>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</si>
  <si>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</si>
  <si>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</si>
  <si>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</si>
  <si>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</si>
  <si>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</si>
  <si>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</si>
  <si>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</si>
  <si>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</si>
  <si>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</si>
  <si>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</si>
  <si>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</si>
  <si>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</si>
  <si>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</si>
  <si>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</si>
  <si>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</si>
  <si>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</si>
  <si>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</si>
  <si>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</si>
  <si>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</si>
  <si>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</si>
  <si>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</si>
  <si>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</si>
  <si>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</si>
  <si>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</si>
  <si>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</si>
  <si>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</si>
  <si>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</si>
  <si>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</si>
  <si>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</si>
  <si>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</si>
  <si>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</si>
  <si>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</si>
  <si>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</si>
  <si>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</si>
  <si>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</si>
  <si>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</si>
  <si>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</si>
  <si>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</si>
  <si>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</si>
  <si>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</si>
  <si>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</si>
  <si>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</si>
  <si>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</si>
  <si>
    <t>✓</t>
  </si>
  <si>
    <t>処遇改善加算Ⅱイ</t>
  </si>
  <si>
    <t>ケアプランデータ連携システムを利用している</t>
  </si>
  <si>
    <t>1111111111</t>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</si>
  <si>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</si>
  <si>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</si>
  <si>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</si>
  <si>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</si>
  <si>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</si>
  <si>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</si>
  <si>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</si>
  <si>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</si>
  <si>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</si>
  <si>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</si>
  <si>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</si>
  <si>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</si>
  <si>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</si>
  <si>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</si>
  <si>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</si>
  <si>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</si>
  <si>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</si>
  <si>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</si>
  <si>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1111111114</t>
    <phoneticPr fontId="12"/>
  </si>
  <si>
    <t>1111111115</t>
    <phoneticPr fontId="12"/>
  </si>
  <si>
    <t>訪問看護ステーション○○</t>
    <phoneticPr fontId="12"/>
  </si>
  <si>
    <t>1111111116</t>
    <phoneticPr fontId="12"/>
  </si>
  <si>
    <t>〇〇ケアプランセンター</t>
    <phoneticPr fontId="12"/>
  </si>
  <si>
    <t>介護予防小規模多機能型居宅介護（短期利用型）</t>
  </si>
  <si>
    <t>介護予防支援</t>
  </si>
  <si>
    <t>処遇改善加算Ⅰロ</t>
  </si>
  <si>
    <t>処遇改善加算Ⅰイ</t>
  </si>
  <si>
    <t>処遇改善加算Ⅱロ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</si>
</sst>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3">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metadata.xml" Type="http://schemas.openxmlformats.org/officeDocument/2006/relationships/sheetMetadata"/><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97196" y="78468"/>
          <a:ext cx="12003768" cy="910902"/>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I44" sqref="AI44"/>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1" t="s">
        <v>0</v>
      </c>
      <c r="B1" s="701"/>
      <c r="C1" s="701"/>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1"/>
      <c r="AG1" s="701"/>
      <c r="AH1" s="484"/>
      <c r="AO1" s="485" t="s">
        <v>1</v>
      </c>
    </row>
    <row r="2" spans="1:41" s="239" customFormat="1" ht="28.9" customHeight="1">
      <c r="A2" s="700" t="s">
        <v>2</v>
      </c>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486"/>
    </row>
    <row r="3" spans="1:41" s="487" customFormat="1" ht="19.149999999999999" customHeight="1">
      <c r="A3" s="724" t="s">
        <v>3</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479"/>
    </row>
    <row r="4" spans="1:41" s="239" customFormat="1" ht="40.9" customHeight="1">
      <c r="A4" s="725" t="s">
        <v>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700"/>
      <c r="B8" s="700"/>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718" t="s">
        <v>383</v>
      </c>
      <c r="D11" s="719"/>
      <c r="E11" s="719"/>
      <c r="F11" s="719"/>
      <c r="G11" s="719"/>
      <c r="H11" s="719"/>
      <c r="I11" s="719"/>
      <c r="J11" s="719"/>
      <c r="K11" s="719"/>
      <c r="L11" s="719"/>
      <c r="M11" s="719"/>
      <c r="N11" s="719"/>
      <c r="O11" s="719"/>
      <c r="P11" s="719"/>
      <c r="Q11" s="719"/>
      <c r="R11" s="720"/>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712" t="s">
        <v>9</v>
      </c>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16"/>
      <c r="AC14" s="16"/>
      <c r="AD14" s="16"/>
      <c r="AE14" s="16"/>
      <c r="AF14" s="16"/>
    </row>
    <row r="15" spans="1:41" ht="20.100000000000001" customHeight="1">
      <c r="A15" s="716" t="s">
        <v>10</v>
      </c>
      <c r="B15" s="675" t="s">
        <v>11</v>
      </c>
      <c r="C15" s="675"/>
      <c r="D15" s="675"/>
      <c r="E15" s="675"/>
      <c r="F15" s="675"/>
      <c r="G15" s="675"/>
      <c r="H15" s="675"/>
      <c r="I15" s="675"/>
      <c r="J15" s="675"/>
      <c r="K15" s="675"/>
      <c r="L15" s="677" t="s">
        <v>2495</v>
      </c>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717"/>
      <c r="B16" s="675" t="s">
        <v>12</v>
      </c>
      <c r="C16" s="675"/>
      <c r="D16" s="675"/>
      <c r="E16" s="675"/>
      <c r="F16" s="675"/>
      <c r="G16" s="675"/>
      <c r="H16" s="675"/>
      <c r="I16" s="675"/>
      <c r="J16" s="675"/>
      <c r="K16" s="675"/>
      <c r="L16" s="677" t="s">
        <v>2495</v>
      </c>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62" t="s">
        <v>13</v>
      </c>
      <c r="B17" s="675" t="s">
        <v>14</v>
      </c>
      <c r="C17" s="675"/>
      <c r="D17" s="675"/>
      <c r="E17" s="675"/>
      <c r="F17" s="675"/>
      <c r="G17" s="675"/>
      <c r="H17" s="675"/>
      <c r="I17" s="675"/>
      <c r="J17" s="675"/>
      <c r="K17" s="675"/>
      <c r="L17" s="680" t="s">
        <v>2496</v>
      </c>
      <c r="M17" s="681"/>
      <c r="N17" s="681"/>
      <c r="O17" s="682"/>
      <c r="P17" s="491" t="s">
        <v>15</v>
      </c>
      <c r="Q17" s="683" t="s">
        <v>2497</v>
      </c>
      <c r="R17" s="684"/>
      <c r="S17" s="684"/>
      <c r="T17" s="684"/>
      <c r="U17" s="685"/>
      <c r="V17" s="488"/>
      <c r="W17" s="488"/>
      <c r="X17" s="488"/>
      <c r="Y17" s="488"/>
      <c r="Z17" s="488"/>
      <c r="AB17" s="16"/>
      <c r="AC17" s="16"/>
      <c r="AD17" s="16"/>
      <c r="AO17" s="282" t="s">
        <v>16</v>
      </c>
    </row>
    <row r="18" spans="1:41" ht="44.1" customHeight="1">
      <c r="A18" s="673"/>
      <c r="B18" s="676" t="s">
        <v>17</v>
      </c>
      <c r="C18" s="676"/>
      <c r="D18" s="676"/>
      <c r="E18" s="676"/>
      <c r="F18" s="676"/>
      <c r="G18" s="676"/>
      <c r="H18" s="676"/>
      <c r="I18" s="676"/>
      <c r="J18" s="676"/>
      <c r="K18" s="676"/>
      <c r="L18" s="677" t="s">
        <v>2498</v>
      </c>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100-0005</v>
      </c>
    </row>
    <row r="19" spans="1:41" ht="38.25" customHeight="1">
      <c r="A19" s="674"/>
      <c r="B19" s="676" t="s">
        <v>18</v>
      </c>
      <c r="C19" s="676"/>
      <c r="D19" s="676"/>
      <c r="E19" s="676"/>
      <c r="F19" s="676"/>
      <c r="G19" s="676"/>
      <c r="H19" s="676"/>
      <c r="I19" s="676"/>
      <c r="J19" s="676"/>
      <c r="K19" s="676"/>
      <c r="L19" s="721" t="s">
        <v>2499</v>
      </c>
      <c r="M19" s="722"/>
      <c r="N19" s="722"/>
      <c r="O19" s="722"/>
      <c r="P19" s="722"/>
      <c r="Q19" s="722"/>
      <c r="R19" s="722"/>
      <c r="S19" s="722"/>
      <c r="T19" s="722"/>
      <c r="U19" s="722"/>
      <c r="V19" s="722"/>
      <c r="W19" s="722"/>
      <c r="X19" s="722"/>
      <c r="Y19" s="722"/>
      <c r="Z19" s="722"/>
      <c r="AA19" s="722"/>
      <c r="AB19" s="722"/>
      <c r="AC19" s="722"/>
      <c r="AD19" s="722"/>
      <c r="AE19" s="722"/>
      <c r="AF19" s="723"/>
    </row>
    <row r="20" spans="1:41" ht="30" customHeight="1">
      <c r="A20" s="706" t="s">
        <v>19</v>
      </c>
      <c r="B20" s="705" t="s">
        <v>20</v>
      </c>
      <c r="C20" s="675"/>
      <c r="D20" s="675"/>
      <c r="E20" s="675"/>
      <c r="F20" s="675"/>
      <c r="G20" s="675"/>
      <c r="H20" s="675"/>
      <c r="I20" s="675"/>
      <c r="J20" s="675"/>
      <c r="K20" s="675"/>
      <c r="L20" s="689" t="s">
        <v>2500</v>
      </c>
      <c r="M20" s="690"/>
      <c r="N20" s="690"/>
      <c r="O20" s="690"/>
      <c r="P20" s="690"/>
      <c r="Q20" s="690"/>
      <c r="R20" s="690"/>
      <c r="S20" s="690"/>
      <c r="T20" s="690"/>
      <c r="U20" s="690"/>
      <c r="V20" s="690"/>
      <c r="W20" s="690"/>
      <c r="X20" s="690"/>
      <c r="Y20" s="690"/>
      <c r="Z20" s="690"/>
      <c r="AA20" s="690"/>
      <c r="AB20" s="690"/>
      <c r="AC20" s="690"/>
      <c r="AD20" s="690"/>
      <c r="AE20" s="690"/>
      <c r="AF20" s="691"/>
    </row>
    <row r="21" spans="1:41" ht="19.5" customHeight="1">
      <c r="A21" s="707"/>
      <c r="B21" s="704" t="s">
        <v>21</v>
      </c>
      <c r="C21" s="704"/>
      <c r="D21" s="704"/>
      <c r="E21" s="704"/>
      <c r="F21" s="704"/>
      <c r="G21" s="704"/>
      <c r="H21" s="704"/>
      <c r="I21" s="704"/>
      <c r="J21" s="704"/>
      <c r="K21" s="705"/>
      <c r="L21" s="689" t="s">
        <v>2501</v>
      </c>
      <c r="M21" s="690"/>
      <c r="N21" s="690"/>
      <c r="O21" s="690"/>
      <c r="P21" s="690"/>
      <c r="Q21" s="690"/>
      <c r="R21" s="690"/>
      <c r="S21" s="690"/>
      <c r="T21" s="690"/>
      <c r="U21" s="690"/>
      <c r="V21" s="690"/>
      <c r="W21" s="690"/>
      <c r="X21" s="690"/>
      <c r="Y21" s="690"/>
      <c r="Z21" s="690"/>
      <c r="AA21" s="690"/>
      <c r="AB21" s="690"/>
      <c r="AC21" s="690"/>
      <c r="AD21" s="690"/>
      <c r="AE21" s="690"/>
      <c r="AF21" s="691"/>
    </row>
    <row r="22" spans="1:41" ht="20.100000000000001" customHeight="1">
      <c r="A22" s="713" t="s">
        <v>22</v>
      </c>
      <c r="B22" s="714"/>
      <c r="C22" s="714"/>
      <c r="D22" s="714"/>
      <c r="E22" s="714"/>
      <c r="F22" s="714"/>
      <c r="G22" s="714"/>
      <c r="H22" s="714"/>
      <c r="I22" s="714"/>
      <c r="J22" s="714"/>
      <c r="K22" s="715"/>
      <c r="L22" s="686" t="s">
        <v>2502</v>
      </c>
      <c r="M22" s="687"/>
      <c r="N22" s="687"/>
      <c r="O22" s="687"/>
      <c r="P22" s="687"/>
      <c r="Q22" s="687"/>
      <c r="R22" s="687"/>
      <c r="S22" s="687"/>
      <c r="T22" s="687"/>
      <c r="U22" s="687"/>
      <c r="V22" s="688"/>
      <c r="W22" s="492"/>
      <c r="X22" s="492"/>
      <c r="Y22" s="492"/>
      <c r="Z22" s="492"/>
      <c r="AA22" s="493"/>
      <c r="AB22" s="493"/>
      <c r="AC22" s="493"/>
      <c r="AD22" s="493"/>
      <c r="AE22" s="493"/>
      <c r="AF22" s="493"/>
    </row>
    <row r="23" spans="1:41" ht="20.100000000000001" customHeight="1">
      <c r="A23" s="702" t="s">
        <v>23</v>
      </c>
      <c r="B23" s="675" t="s">
        <v>11</v>
      </c>
      <c r="C23" s="675"/>
      <c r="D23" s="675"/>
      <c r="E23" s="675"/>
      <c r="F23" s="675"/>
      <c r="G23" s="675"/>
      <c r="H23" s="675"/>
      <c r="I23" s="675"/>
      <c r="J23" s="675"/>
      <c r="K23" s="675"/>
      <c r="L23" s="689" t="s">
        <v>2503</v>
      </c>
      <c r="M23" s="690"/>
      <c r="N23" s="690"/>
      <c r="O23" s="690"/>
      <c r="P23" s="690"/>
      <c r="Q23" s="690"/>
      <c r="R23" s="690"/>
      <c r="S23" s="690"/>
      <c r="T23" s="690"/>
      <c r="U23" s="690"/>
      <c r="V23" s="690"/>
      <c r="W23" s="690"/>
      <c r="X23" s="691"/>
      <c r="Y23" s="492"/>
      <c r="Z23" s="492"/>
      <c r="AA23" s="493"/>
      <c r="AB23" s="493"/>
      <c r="AC23" s="493"/>
      <c r="AD23" s="493"/>
      <c r="AE23" s="493"/>
      <c r="AF23" s="493"/>
    </row>
    <row r="24" spans="1:41" ht="20.100000000000001" customHeight="1">
      <c r="A24" s="703"/>
      <c r="B24" s="711" t="s">
        <v>21</v>
      </c>
      <c r="C24" s="711"/>
      <c r="D24" s="711"/>
      <c r="E24" s="711"/>
      <c r="F24" s="711"/>
      <c r="G24" s="711"/>
      <c r="H24" s="711"/>
      <c r="I24" s="711"/>
      <c r="J24" s="711"/>
      <c r="K24" s="711"/>
      <c r="L24" s="689" t="s">
        <v>2504</v>
      </c>
      <c r="M24" s="690"/>
      <c r="N24" s="690"/>
      <c r="O24" s="690"/>
      <c r="P24" s="690"/>
      <c r="Q24" s="690"/>
      <c r="R24" s="690"/>
      <c r="S24" s="690"/>
      <c r="T24" s="690"/>
      <c r="U24" s="690"/>
      <c r="V24" s="690"/>
      <c r="W24" s="690"/>
      <c r="X24" s="691"/>
      <c r="Y24" s="492"/>
      <c r="Z24" s="492"/>
      <c r="AA24" s="493"/>
      <c r="AB24" s="493"/>
      <c r="AC24" s="493"/>
      <c r="AD24" s="493"/>
      <c r="AE24" s="493"/>
      <c r="AF24" s="493"/>
    </row>
    <row r="25" spans="1:41" ht="20.100000000000001" customHeight="1">
      <c r="A25" s="662" t="s">
        <v>24</v>
      </c>
      <c r="B25" s="675" t="s">
        <v>25</v>
      </c>
      <c r="C25" s="675"/>
      <c r="D25" s="675"/>
      <c r="E25" s="675"/>
      <c r="F25" s="675"/>
      <c r="G25" s="675"/>
      <c r="H25" s="675"/>
      <c r="I25" s="675"/>
      <c r="J25" s="675"/>
      <c r="K25" s="675"/>
      <c r="L25" s="689" t="s">
        <v>2505</v>
      </c>
      <c r="M25" s="690"/>
      <c r="N25" s="690"/>
      <c r="O25" s="690"/>
      <c r="P25" s="690"/>
      <c r="Q25" s="690"/>
      <c r="R25" s="690"/>
      <c r="S25" s="690"/>
      <c r="T25" s="690"/>
      <c r="U25" s="690"/>
      <c r="V25" s="690"/>
      <c r="W25" s="690"/>
      <c r="X25" s="691"/>
      <c r="Y25" s="492"/>
      <c r="Z25" s="492"/>
      <c r="AA25" s="493"/>
      <c r="AB25" s="493"/>
      <c r="AC25" s="493"/>
      <c r="AD25" s="493"/>
      <c r="AE25" s="493"/>
      <c r="AF25" s="493"/>
    </row>
    <row r="26" spans="1:41" ht="20.100000000000001" customHeight="1">
      <c r="A26" s="674"/>
      <c r="B26" s="675" t="s">
        <v>26</v>
      </c>
      <c r="C26" s="675"/>
      <c r="D26" s="675"/>
      <c r="E26" s="675"/>
      <c r="F26" s="675"/>
      <c r="G26" s="675"/>
      <c r="H26" s="675"/>
      <c r="I26" s="675"/>
      <c r="J26" s="675"/>
      <c r="K26" s="675"/>
      <c r="L26" s="708" t="s">
        <v>2506</v>
      </c>
      <c r="M26" s="709"/>
      <c r="N26" s="709"/>
      <c r="O26" s="709"/>
      <c r="P26" s="709"/>
      <c r="Q26" s="709"/>
      <c r="R26" s="709"/>
      <c r="S26" s="709"/>
      <c r="T26" s="709"/>
      <c r="U26" s="709"/>
      <c r="V26" s="709"/>
      <c r="W26" s="709"/>
      <c r="X26" s="710"/>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700" t="s">
        <v>29</v>
      </c>
      <c r="B30" s="700"/>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row>
    <row r="31" spans="1:41" s="239" customFormat="1" ht="23.45" customHeight="1" thickBot="1">
      <c r="A31" s="730" t="s">
        <v>30</v>
      </c>
      <c r="B31" s="730"/>
      <c r="C31" s="730"/>
      <c r="D31" s="730"/>
      <c r="E31" s="730"/>
      <c r="F31" s="730"/>
      <c r="G31" s="730"/>
      <c r="H31" s="730"/>
      <c r="I31" s="730"/>
      <c r="J31" s="730"/>
      <c r="K31" s="730"/>
      <c r="L31" s="730"/>
      <c r="M31" s="730"/>
      <c r="N31" s="730"/>
      <c r="O31" s="730"/>
      <c r="P31" s="730"/>
      <c r="Q31" s="730"/>
      <c r="R31" s="730"/>
      <c r="S31" s="730"/>
      <c r="T31" s="730"/>
      <c r="U31" s="730"/>
      <c r="V31" s="730"/>
      <c r="W31" s="730"/>
      <c r="X31" s="730"/>
      <c r="Y31" s="730"/>
      <c r="Z31" s="730"/>
      <c r="AA31" s="730"/>
      <c r="AB31" s="730"/>
      <c r="AC31" s="730"/>
      <c r="AD31" s="730"/>
      <c r="AE31" s="730"/>
      <c r="AF31" s="731"/>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695" t="s">
        <v>32</v>
      </c>
      <c r="B33" s="696"/>
      <c r="C33" s="696"/>
      <c r="D33" s="696"/>
      <c r="E33" s="696"/>
      <c r="F33" s="696"/>
      <c r="G33" s="696"/>
      <c r="H33" s="696"/>
      <c r="I33" s="696"/>
      <c r="J33" s="696"/>
      <c r="K33" s="696"/>
      <c r="L33" s="696"/>
      <c r="M33" s="696"/>
      <c r="N33" s="696"/>
      <c r="O33" s="696"/>
      <c r="P33" s="696"/>
      <c r="Q33" s="696"/>
      <c r="R33" s="696"/>
      <c r="S33" s="697"/>
      <c r="T33" s="694">
        <f>COUNTIF($Z$40:$AB$139,"*介護予防*")</f>
        <v>2</v>
      </c>
      <c r="U33" s="694"/>
      <c r="V33" s="477" t="s">
        <v>33</v>
      </c>
      <c r="W33" s="231" t="s">
        <v>2491</v>
      </c>
      <c r="Y33" s="238"/>
      <c r="Z33" s="238"/>
      <c r="AA33" s="238"/>
      <c r="AB33" s="238"/>
      <c r="AC33" s="238"/>
      <c r="AD33" s="238"/>
      <c r="AE33" s="238"/>
      <c r="AF33" s="238"/>
      <c r="AG33" s="238"/>
    </row>
    <row r="34" spans="1:43" s="239" customFormat="1" ht="18">
      <c r="A34" s="695" t="s">
        <v>34</v>
      </c>
      <c r="B34" s="696"/>
      <c r="C34" s="696"/>
      <c r="D34" s="696"/>
      <c r="E34" s="696"/>
      <c r="F34" s="696"/>
      <c r="G34" s="696"/>
      <c r="H34" s="696"/>
      <c r="I34" s="696"/>
      <c r="J34" s="696"/>
      <c r="K34" s="696"/>
      <c r="L34" s="696"/>
      <c r="M34" s="696"/>
      <c r="N34" s="696"/>
      <c r="O34" s="696"/>
      <c r="P34" s="696"/>
      <c r="Q34" s="696"/>
      <c r="R34" s="696"/>
      <c r="S34" s="697"/>
      <c r="T34" s="694">
        <f>COUNTIF($Z$40:$AB$139,"*短期利用型*")</f>
        <v>1</v>
      </c>
      <c r="U34" s="694"/>
      <c r="V34" s="477" t="s">
        <v>33</v>
      </c>
      <c r="W34" s="232" t="s">
        <v>2491</v>
      </c>
      <c r="Y34" s="238"/>
      <c r="Z34" s="238"/>
      <c r="AA34" s="238"/>
      <c r="AB34" s="238"/>
      <c r="AC34" s="238"/>
      <c r="AD34" s="238"/>
      <c r="AE34" s="238"/>
      <c r="AF34" s="238"/>
      <c r="AG34" s="238"/>
    </row>
    <row r="35" spans="1:43" s="239" customFormat="1" ht="18">
      <c r="A35" s="695" t="s">
        <v>35</v>
      </c>
      <c r="B35" s="696"/>
      <c r="C35" s="696"/>
      <c r="D35" s="696"/>
      <c r="E35" s="696"/>
      <c r="F35" s="696"/>
      <c r="G35" s="696"/>
      <c r="H35" s="696"/>
      <c r="I35" s="696"/>
      <c r="J35" s="696"/>
      <c r="K35" s="696"/>
      <c r="L35" s="696"/>
      <c r="M35" s="696"/>
      <c r="N35" s="696"/>
      <c r="O35" s="696"/>
      <c r="P35" s="696"/>
      <c r="Q35" s="696"/>
      <c r="R35" s="696"/>
      <c r="S35" s="697"/>
      <c r="T35" s="694">
        <f>COUNTIF($Z$40:$AB$139,"*独自*")+COUNTIF($Z$40:$AB$139,"介護予防ケアマネジメント")</f>
        <v>1</v>
      </c>
      <c r="U35" s="694"/>
      <c r="V35" s="477" t="s">
        <v>33</v>
      </c>
      <c r="W35" s="232" t="s">
        <v>2491</v>
      </c>
      <c r="Y35" s="238"/>
      <c r="Z35" s="238"/>
      <c r="AA35" s="238"/>
      <c r="AB35" s="238"/>
      <c r="AC35" s="238"/>
      <c r="AD35" s="238"/>
      <c r="AE35" s="238"/>
      <c r="AF35" s="238"/>
      <c r="AG35" s="238"/>
    </row>
    <row r="36" spans="1:43" s="239" customFormat="1" ht="18.75" thickBot="1">
      <c r="A36" s="695" t="s">
        <v>36</v>
      </c>
      <c r="B36" s="696"/>
      <c r="C36" s="696"/>
      <c r="D36" s="696"/>
      <c r="E36" s="696"/>
      <c r="F36" s="696"/>
      <c r="G36" s="696"/>
      <c r="H36" s="696"/>
      <c r="I36" s="696"/>
      <c r="J36" s="696"/>
      <c r="K36" s="696"/>
      <c r="L36" s="696"/>
      <c r="M36" s="696"/>
      <c r="N36" s="696"/>
      <c r="O36" s="696"/>
      <c r="P36" s="696"/>
      <c r="Q36" s="696"/>
      <c r="R36" s="696"/>
      <c r="S36" s="697"/>
      <c r="T36" s="694">
        <f>COUNTIF(AQ40:AR139,"その他")</f>
        <v>3</v>
      </c>
      <c r="U36" s="694"/>
      <c r="V36" s="477" t="s">
        <v>33</v>
      </c>
      <c r="W36" s="233" t="s">
        <v>2491</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8" t="s">
        <v>37</v>
      </c>
      <c r="B38" s="666" t="s">
        <v>38</v>
      </c>
      <c r="C38" s="667"/>
      <c r="D38" s="667"/>
      <c r="E38" s="667"/>
      <c r="F38" s="667"/>
      <c r="G38" s="667"/>
      <c r="H38" s="667"/>
      <c r="I38" s="667"/>
      <c r="J38" s="667"/>
      <c r="K38" s="654"/>
      <c r="L38" s="666" t="s">
        <v>39</v>
      </c>
      <c r="M38" s="667"/>
      <c r="N38" s="667"/>
      <c r="O38" s="667"/>
      <c r="P38" s="654"/>
      <c r="Q38" s="656" t="s">
        <v>40</v>
      </c>
      <c r="R38" s="657"/>
      <c r="S38" s="657"/>
      <c r="T38" s="657"/>
      <c r="U38" s="657"/>
      <c r="V38" s="658"/>
      <c r="W38" s="726" t="s">
        <v>41</v>
      </c>
      <c r="X38" s="726"/>
      <c r="Y38" s="726"/>
      <c r="Z38" s="726" t="s">
        <v>42</v>
      </c>
      <c r="AA38" s="726"/>
      <c r="AB38" s="726"/>
      <c r="AC38" s="692" t="s">
        <v>43</v>
      </c>
      <c r="AD38" s="661" t="s">
        <v>44</v>
      </c>
      <c r="AE38" s="659" t="s">
        <v>45</v>
      </c>
      <c r="AF38" s="728" t="s">
        <v>46</v>
      </c>
      <c r="AG38" s="654" t="s">
        <v>47</v>
      </c>
      <c r="AH38"/>
      <c r="AI38"/>
      <c r="AJ38"/>
      <c r="AK38"/>
      <c r="AL38"/>
      <c r="AM38"/>
      <c r="AN38"/>
    </row>
    <row r="39" spans="1:43" s="239" customFormat="1" ht="47.45" customHeight="1" thickBot="1">
      <c r="A39" s="699"/>
      <c r="B39" s="668"/>
      <c r="C39" s="669"/>
      <c r="D39" s="669"/>
      <c r="E39" s="669"/>
      <c r="F39" s="669"/>
      <c r="G39" s="669"/>
      <c r="H39" s="669"/>
      <c r="I39" s="669"/>
      <c r="J39" s="669"/>
      <c r="K39" s="655"/>
      <c r="L39" s="668"/>
      <c r="M39" s="669"/>
      <c r="N39" s="669"/>
      <c r="O39" s="669"/>
      <c r="P39" s="655"/>
      <c r="Q39" s="661" t="s">
        <v>48</v>
      </c>
      <c r="R39" s="662"/>
      <c r="S39" s="662"/>
      <c r="T39" s="662"/>
      <c r="U39" s="662"/>
      <c r="V39" s="478" t="s">
        <v>49</v>
      </c>
      <c r="W39" s="661"/>
      <c r="X39" s="661"/>
      <c r="Y39" s="661"/>
      <c r="Z39" s="661"/>
      <c r="AA39" s="661"/>
      <c r="AB39" s="661"/>
      <c r="AC39" s="693"/>
      <c r="AD39" s="727"/>
      <c r="AE39" s="660"/>
      <c r="AF39" s="729"/>
      <c r="AG39" s="655"/>
      <c r="AH39"/>
      <c r="AI39"/>
      <c r="AJ39"/>
      <c r="AK39"/>
      <c r="AL39"/>
      <c r="AM39"/>
      <c r="AN39"/>
    </row>
    <row r="40" spans="1:43" ht="45" customHeight="1">
      <c r="A40" s="648">
        <v>1</v>
      </c>
      <c r="B40" s="670" t="s">
        <v>2494</v>
      </c>
      <c r="C40" s="671"/>
      <c r="D40" s="671"/>
      <c r="E40" s="671"/>
      <c r="F40" s="671"/>
      <c r="G40" s="671"/>
      <c r="H40" s="671"/>
      <c r="I40" s="671"/>
      <c r="J40" s="671"/>
      <c r="K40" s="671"/>
      <c r="L40" s="672" t="s">
        <v>2507</v>
      </c>
      <c r="M40" s="672"/>
      <c r="N40" s="672"/>
      <c r="O40" s="672"/>
      <c r="P40" s="672"/>
      <c r="Q40" s="1031" t="s">
        <v>490</v>
      </c>
      <c r="R40" s="1031"/>
      <c r="S40" s="1031"/>
      <c r="T40" s="1031"/>
      <c r="U40" s="1031"/>
      <c r="V40" s="650" t="s">
        <v>1635</v>
      </c>
      <c r="W40" s="653" t="s">
        <v>2508</v>
      </c>
      <c r="X40" s="653"/>
      <c r="Y40" s="653"/>
      <c r="Z40" s="732" t="s">
        <v>385</v>
      </c>
      <c r="AA40" s="733"/>
      <c r="AB40" s="734"/>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48">
        <f>A40+1</f>
        <v>2</v>
      </c>
      <c r="B41" s="664" t="s">
        <v>2509</v>
      </c>
      <c r="C41" s="665"/>
      <c r="D41" s="665"/>
      <c r="E41" s="665"/>
      <c r="F41" s="665"/>
      <c r="G41" s="665"/>
      <c r="H41" s="665"/>
      <c r="I41" s="665"/>
      <c r="J41" s="665"/>
      <c r="K41" s="665"/>
      <c r="L41" s="663" t="s">
        <v>383</v>
      </c>
      <c r="M41" s="663"/>
      <c r="N41" s="663"/>
      <c r="O41" s="663"/>
      <c r="P41" s="663"/>
      <c r="Q41" s="1032" t="s">
        <v>490</v>
      </c>
      <c r="R41" s="1032"/>
      <c r="S41" s="1032"/>
      <c r="T41" s="1032"/>
      <c r="U41" s="1032"/>
      <c r="V41" s="649" t="s">
        <v>1636</v>
      </c>
      <c r="W41" s="651" t="s">
        <v>2510</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48">
        <f t="shared" ref="A42:A105" si="1">A41+1</f>
        <v>3</v>
      </c>
      <c r="B42" s="664" t="s">
        <v>2511</v>
      </c>
      <c r="C42" s="665"/>
      <c r="D42" s="665"/>
      <c r="E42" s="665"/>
      <c r="F42" s="665"/>
      <c r="G42" s="665"/>
      <c r="H42" s="665"/>
      <c r="I42" s="665"/>
      <c r="J42" s="665"/>
      <c r="K42" s="665"/>
      <c r="L42" s="663" t="s">
        <v>383</v>
      </c>
      <c r="M42" s="663"/>
      <c r="N42" s="663"/>
      <c r="O42" s="663"/>
      <c r="P42" s="663"/>
      <c r="Q42" s="1032" t="s">
        <v>490</v>
      </c>
      <c r="R42" s="1032"/>
      <c r="S42" s="1032"/>
      <c r="T42" s="1032"/>
      <c r="U42" s="1032"/>
      <c r="V42" s="649" t="s">
        <v>1640</v>
      </c>
      <c r="W42" s="651" t="s">
        <v>2512</v>
      </c>
      <c r="X42" s="651"/>
      <c r="Y42" s="651"/>
      <c r="Z42" s="651" t="s">
        <v>2518</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48">
        <f t="shared" si="1"/>
        <v>4</v>
      </c>
      <c r="B43" s="664" t="s">
        <v>2513</v>
      </c>
      <c r="C43" s="665"/>
      <c r="D43" s="665"/>
      <c r="E43" s="665"/>
      <c r="F43" s="665"/>
      <c r="G43" s="665"/>
      <c r="H43" s="665"/>
      <c r="I43" s="665"/>
      <c r="J43" s="665"/>
      <c r="K43" s="665"/>
      <c r="L43" s="663" t="s">
        <v>383</v>
      </c>
      <c r="M43" s="663"/>
      <c r="N43" s="663"/>
      <c r="O43" s="663"/>
      <c r="P43" s="663"/>
      <c r="Q43" s="1032" t="s">
        <v>490</v>
      </c>
      <c r="R43" s="1032"/>
      <c r="S43" s="1032"/>
      <c r="T43" s="1032"/>
      <c r="U43" s="1032"/>
      <c r="V43" s="649" t="s">
        <v>1636</v>
      </c>
      <c r="W43" s="651" t="s">
        <v>2508</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48">
        <f t="shared" si="1"/>
        <v>5</v>
      </c>
      <c r="B44" s="664" t="s">
        <v>2514</v>
      </c>
      <c r="C44" s="665"/>
      <c r="D44" s="665"/>
      <c r="E44" s="665"/>
      <c r="F44" s="665"/>
      <c r="G44" s="665"/>
      <c r="H44" s="665"/>
      <c r="I44" s="665"/>
      <c r="J44" s="665"/>
      <c r="K44" s="665"/>
      <c r="L44" s="663" t="s">
        <v>383</v>
      </c>
      <c r="M44" s="663"/>
      <c r="N44" s="663"/>
      <c r="O44" s="663"/>
      <c r="P44" s="663"/>
      <c r="Q44" s="1032" t="s">
        <v>490</v>
      </c>
      <c r="R44" s="1032"/>
      <c r="S44" s="1032"/>
      <c r="T44" s="1032"/>
      <c r="U44" s="1032"/>
      <c r="V44" s="649" t="s">
        <v>1644</v>
      </c>
      <c r="W44" s="651" t="s">
        <v>2515</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48">
        <f t="shared" si="1"/>
        <v>6</v>
      </c>
      <c r="B45" s="664" t="s">
        <v>2516</v>
      </c>
      <c r="C45" s="665"/>
      <c r="D45" s="665"/>
      <c r="E45" s="665"/>
      <c r="F45" s="665"/>
      <c r="G45" s="665"/>
      <c r="H45" s="665"/>
      <c r="I45" s="665"/>
      <c r="J45" s="665"/>
      <c r="K45" s="665"/>
      <c r="L45" s="663" t="s">
        <v>383</v>
      </c>
      <c r="M45" s="663"/>
      <c r="N45" s="663"/>
      <c r="O45" s="663"/>
      <c r="P45" s="663"/>
      <c r="Q45" s="1032" t="s">
        <v>490</v>
      </c>
      <c r="R45" s="1032"/>
      <c r="S45" s="1032"/>
      <c r="T45" s="1032"/>
      <c r="U45" s="1032"/>
      <c r="V45" s="649" t="s">
        <v>1636</v>
      </c>
      <c r="W45" s="651" t="s">
        <v>2517</v>
      </c>
      <c r="X45" s="651"/>
      <c r="Y45" s="651"/>
      <c r="Z45" s="651" t="s">
        <v>2519</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48">
        <f t="shared" si="1"/>
        <v>7</v>
      </c>
      <c r="B46" s="664"/>
      <c r="C46" s="665"/>
      <c r="D46" s="665"/>
      <c r="E46" s="665"/>
      <c r="F46" s="665"/>
      <c r="G46" s="665"/>
      <c r="H46" s="665"/>
      <c r="I46" s="665"/>
      <c r="J46" s="665"/>
      <c r="K46" s="665"/>
      <c r="L46" s="663"/>
      <c r="M46" s="663"/>
      <c r="N46" s="663"/>
      <c r="O46" s="663"/>
      <c r="P46" s="663"/>
      <c r="Q46" s="652"/>
      <c r="R46" s="652"/>
      <c r="S46" s="652"/>
      <c r="T46" s="652"/>
      <c r="U46" s="652"/>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48">
        <f t="shared" si="1"/>
        <v>8</v>
      </c>
      <c r="B47" s="664"/>
      <c r="C47" s="665"/>
      <c r="D47" s="665"/>
      <c r="E47" s="665"/>
      <c r="F47" s="665"/>
      <c r="G47" s="665"/>
      <c r="H47" s="665"/>
      <c r="I47" s="665"/>
      <c r="J47" s="665"/>
      <c r="K47" s="665"/>
      <c r="L47" s="663"/>
      <c r="M47" s="663"/>
      <c r="N47" s="663"/>
      <c r="O47" s="663"/>
      <c r="P47" s="663"/>
      <c r="Q47" s="652"/>
      <c r="R47" s="652"/>
      <c r="S47" s="652"/>
      <c r="T47" s="652"/>
      <c r="U47" s="652"/>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48">
        <f t="shared" si="1"/>
        <v>9</v>
      </c>
      <c r="B48" s="664"/>
      <c r="C48" s="665"/>
      <c r="D48" s="665"/>
      <c r="E48" s="665"/>
      <c r="F48" s="665"/>
      <c r="G48" s="665"/>
      <c r="H48" s="665"/>
      <c r="I48" s="665"/>
      <c r="J48" s="665"/>
      <c r="K48" s="665"/>
      <c r="L48" s="663"/>
      <c r="M48" s="663"/>
      <c r="N48" s="663"/>
      <c r="O48" s="663"/>
      <c r="P48" s="663"/>
      <c r="Q48" s="652"/>
      <c r="R48" s="652"/>
      <c r="S48" s="652"/>
      <c r="T48" s="652"/>
      <c r="U48" s="652"/>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48">
        <f t="shared" si="1"/>
        <v>10</v>
      </c>
      <c r="B49" s="664"/>
      <c r="C49" s="665"/>
      <c r="D49" s="665"/>
      <c r="E49" s="665"/>
      <c r="F49" s="665"/>
      <c r="G49" s="665"/>
      <c r="H49" s="665"/>
      <c r="I49" s="665"/>
      <c r="J49" s="665"/>
      <c r="K49" s="665"/>
      <c r="L49" s="663"/>
      <c r="M49" s="663"/>
      <c r="N49" s="663"/>
      <c r="O49" s="663"/>
      <c r="P49" s="663"/>
      <c r="Q49" s="652"/>
      <c r="R49" s="652"/>
      <c r="S49" s="652"/>
      <c r="T49" s="652"/>
      <c r="U49" s="652"/>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48">
        <f t="shared" si="1"/>
        <v>11</v>
      </c>
      <c r="B50" s="664"/>
      <c r="C50" s="665"/>
      <c r="D50" s="665"/>
      <c r="E50" s="665"/>
      <c r="F50" s="665"/>
      <c r="G50" s="665"/>
      <c r="H50" s="665"/>
      <c r="I50" s="665"/>
      <c r="J50" s="665"/>
      <c r="K50" s="665"/>
      <c r="L50" s="663"/>
      <c r="M50" s="663"/>
      <c r="N50" s="663"/>
      <c r="O50" s="663"/>
      <c r="P50" s="663"/>
      <c r="Q50" s="652"/>
      <c r="R50" s="652"/>
      <c r="S50" s="652"/>
      <c r="T50" s="652"/>
      <c r="U50" s="652"/>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48">
        <f t="shared" si="1"/>
        <v>12</v>
      </c>
      <c r="B51" s="664"/>
      <c r="C51" s="665"/>
      <c r="D51" s="665"/>
      <c r="E51" s="665"/>
      <c r="F51" s="665"/>
      <c r="G51" s="665"/>
      <c r="H51" s="665"/>
      <c r="I51" s="665"/>
      <c r="J51" s="665"/>
      <c r="K51" s="665"/>
      <c r="L51" s="663"/>
      <c r="M51" s="663"/>
      <c r="N51" s="663"/>
      <c r="O51" s="663"/>
      <c r="P51" s="663"/>
      <c r="Q51" s="652"/>
      <c r="R51" s="652"/>
      <c r="S51" s="652"/>
      <c r="T51" s="652"/>
      <c r="U51" s="652"/>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48">
        <f t="shared" si="1"/>
        <v>13</v>
      </c>
      <c r="B52" s="664"/>
      <c r="C52" s="665"/>
      <c r="D52" s="665"/>
      <c r="E52" s="665"/>
      <c r="F52" s="665"/>
      <c r="G52" s="665"/>
      <c r="H52" s="665"/>
      <c r="I52" s="665"/>
      <c r="J52" s="665"/>
      <c r="K52" s="665"/>
      <c r="L52" s="663"/>
      <c r="M52" s="663"/>
      <c r="N52" s="663"/>
      <c r="O52" s="663"/>
      <c r="P52" s="663"/>
      <c r="Q52" s="652"/>
      <c r="R52" s="652"/>
      <c r="S52" s="652"/>
      <c r="T52" s="652"/>
      <c r="U52" s="652"/>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48">
        <f t="shared" si="1"/>
        <v>14</v>
      </c>
      <c r="B53" s="664"/>
      <c r="C53" s="665"/>
      <c r="D53" s="665"/>
      <c r="E53" s="665"/>
      <c r="F53" s="665"/>
      <c r="G53" s="665"/>
      <c r="H53" s="665"/>
      <c r="I53" s="665"/>
      <c r="J53" s="665"/>
      <c r="K53" s="665"/>
      <c r="L53" s="663"/>
      <c r="M53" s="663"/>
      <c r="N53" s="663"/>
      <c r="O53" s="663"/>
      <c r="P53" s="663"/>
      <c r="Q53" s="652"/>
      <c r="R53" s="652"/>
      <c r="S53" s="652"/>
      <c r="T53" s="652"/>
      <c r="U53" s="652"/>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48">
        <f t="shared" si="1"/>
        <v>15</v>
      </c>
      <c r="B54" s="664"/>
      <c r="C54" s="665"/>
      <c r="D54" s="665"/>
      <c r="E54" s="665"/>
      <c r="F54" s="665"/>
      <c r="G54" s="665"/>
      <c r="H54" s="665"/>
      <c r="I54" s="665"/>
      <c r="J54" s="665"/>
      <c r="K54" s="665"/>
      <c r="L54" s="663"/>
      <c r="M54" s="663"/>
      <c r="N54" s="663"/>
      <c r="O54" s="663"/>
      <c r="P54" s="663"/>
      <c r="Q54" s="652"/>
      <c r="R54" s="652"/>
      <c r="S54" s="652"/>
      <c r="T54" s="652"/>
      <c r="U54" s="652"/>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48">
        <f t="shared" si="1"/>
        <v>16</v>
      </c>
      <c r="B55" s="664"/>
      <c r="C55" s="665"/>
      <c r="D55" s="665"/>
      <c r="E55" s="665"/>
      <c r="F55" s="665"/>
      <c r="G55" s="665"/>
      <c r="H55" s="665"/>
      <c r="I55" s="665"/>
      <c r="J55" s="665"/>
      <c r="K55" s="665"/>
      <c r="L55" s="663"/>
      <c r="M55" s="663"/>
      <c r="N55" s="663"/>
      <c r="O55" s="663"/>
      <c r="P55" s="663"/>
      <c r="Q55" s="652"/>
      <c r="R55" s="652"/>
      <c r="S55" s="652"/>
      <c r="T55" s="652"/>
      <c r="U55" s="652"/>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48">
        <f t="shared" si="1"/>
        <v>17</v>
      </c>
      <c r="B56" s="664"/>
      <c r="C56" s="665"/>
      <c r="D56" s="665"/>
      <c r="E56" s="665"/>
      <c r="F56" s="665"/>
      <c r="G56" s="665"/>
      <c r="H56" s="665"/>
      <c r="I56" s="665"/>
      <c r="J56" s="665"/>
      <c r="K56" s="665"/>
      <c r="L56" s="663"/>
      <c r="M56" s="663"/>
      <c r="N56" s="663"/>
      <c r="O56" s="663"/>
      <c r="P56" s="663"/>
      <c r="Q56" s="652"/>
      <c r="R56" s="652"/>
      <c r="S56" s="652"/>
      <c r="T56" s="652"/>
      <c r="U56" s="652"/>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48">
        <f t="shared" si="1"/>
        <v>18</v>
      </c>
      <c r="B57" s="664"/>
      <c r="C57" s="665"/>
      <c r="D57" s="665"/>
      <c r="E57" s="665"/>
      <c r="F57" s="665"/>
      <c r="G57" s="665"/>
      <c r="H57" s="665"/>
      <c r="I57" s="665"/>
      <c r="J57" s="665"/>
      <c r="K57" s="665"/>
      <c r="L57" s="663"/>
      <c r="M57" s="663"/>
      <c r="N57" s="663"/>
      <c r="O57" s="663"/>
      <c r="P57" s="663"/>
      <c r="Q57" s="652"/>
      <c r="R57" s="652"/>
      <c r="S57" s="652"/>
      <c r="T57" s="652"/>
      <c r="U57" s="652"/>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48">
        <f t="shared" si="1"/>
        <v>19</v>
      </c>
      <c r="B58" s="664"/>
      <c r="C58" s="665"/>
      <c r="D58" s="665"/>
      <c r="E58" s="665"/>
      <c r="F58" s="665"/>
      <c r="G58" s="665"/>
      <c r="H58" s="665"/>
      <c r="I58" s="665"/>
      <c r="J58" s="665"/>
      <c r="K58" s="665"/>
      <c r="L58" s="663"/>
      <c r="M58" s="663"/>
      <c r="N58" s="663"/>
      <c r="O58" s="663"/>
      <c r="P58" s="663"/>
      <c r="Q58" s="652"/>
      <c r="R58" s="652"/>
      <c r="S58" s="652"/>
      <c r="T58" s="652"/>
      <c r="U58" s="652"/>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48">
        <f t="shared" si="1"/>
        <v>20</v>
      </c>
      <c r="B59" s="664"/>
      <c r="C59" s="665"/>
      <c r="D59" s="665"/>
      <c r="E59" s="665"/>
      <c r="F59" s="665"/>
      <c r="G59" s="665"/>
      <c r="H59" s="665"/>
      <c r="I59" s="665"/>
      <c r="J59" s="665"/>
      <c r="K59" s="665"/>
      <c r="L59" s="663"/>
      <c r="M59" s="663"/>
      <c r="N59" s="663"/>
      <c r="O59" s="663"/>
      <c r="P59" s="663"/>
      <c r="Q59" s="652"/>
      <c r="R59" s="652"/>
      <c r="S59" s="652"/>
      <c r="T59" s="652"/>
      <c r="U59" s="652"/>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48">
        <f t="shared" si="1"/>
        <v>21</v>
      </c>
      <c r="B60" s="664"/>
      <c r="C60" s="665"/>
      <c r="D60" s="665"/>
      <c r="E60" s="665"/>
      <c r="F60" s="665"/>
      <c r="G60" s="665"/>
      <c r="H60" s="665"/>
      <c r="I60" s="665"/>
      <c r="J60" s="665"/>
      <c r="K60" s="665"/>
      <c r="L60" s="663"/>
      <c r="M60" s="663"/>
      <c r="N60" s="663"/>
      <c r="O60" s="663"/>
      <c r="P60" s="663"/>
      <c r="Q60" s="652"/>
      <c r="R60" s="652"/>
      <c r="S60" s="652"/>
      <c r="T60" s="652"/>
      <c r="U60" s="652"/>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48">
        <f t="shared" si="1"/>
        <v>22</v>
      </c>
      <c r="B61" s="664"/>
      <c r="C61" s="665"/>
      <c r="D61" s="665"/>
      <c r="E61" s="665"/>
      <c r="F61" s="665"/>
      <c r="G61" s="665"/>
      <c r="H61" s="665"/>
      <c r="I61" s="665"/>
      <c r="J61" s="665"/>
      <c r="K61" s="665"/>
      <c r="L61" s="663"/>
      <c r="M61" s="663"/>
      <c r="N61" s="663"/>
      <c r="O61" s="663"/>
      <c r="P61" s="663"/>
      <c r="Q61" s="652"/>
      <c r="R61" s="652"/>
      <c r="S61" s="652"/>
      <c r="T61" s="652"/>
      <c r="U61" s="652"/>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48">
        <f t="shared" si="1"/>
        <v>23</v>
      </c>
      <c r="B62" s="664"/>
      <c r="C62" s="665"/>
      <c r="D62" s="665"/>
      <c r="E62" s="665"/>
      <c r="F62" s="665"/>
      <c r="G62" s="665"/>
      <c r="H62" s="665"/>
      <c r="I62" s="665"/>
      <c r="J62" s="665"/>
      <c r="K62" s="665"/>
      <c r="L62" s="663"/>
      <c r="M62" s="663"/>
      <c r="N62" s="663"/>
      <c r="O62" s="663"/>
      <c r="P62" s="663"/>
      <c r="Q62" s="652"/>
      <c r="R62" s="652"/>
      <c r="S62" s="652"/>
      <c r="T62" s="652"/>
      <c r="U62" s="652"/>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48">
        <f t="shared" si="1"/>
        <v>24</v>
      </c>
      <c r="B63" s="664"/>
      <c r="C63" s="665"/>
      <c r="D63" s="665"/>
      <c r="E63" s="665"/>
      <c r="F63" s="665"/>
      <c r="G63" s="665"/>
      <c r="H63" s="665"/>
      <c r="I63" s="665"/>
      <c r="J63" s="665"/>
      <c r="K63" s="665"/>
      <c r="L63" s="663"/>
      <c r="M63" s="663"/>
      <c r="N63" s="663"/>
      <c r="O63" s="663"/>
      <c r="P63" s="663"/>
      <c r="Q63" s="652"/>
      <c r="R63" s="652"/>
      <c r="S63" s="652"/>
      <c r="T63" s="652"/>
      <c r="U63" s="652"/>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48">
        <f t="shared" si="1"/>
        <v>25</v>
      </c>
      <c r="B64" s="664"/>
      <c r="C64" s="665"/>
      <c r="D64" s="665"/>
      <c r="E64" s="665"/>
      <c r="F64" s="665"/>
      <c r="G64" s="665"/>
      <c r="H64" s="665"/>
      <c r="I64" s="665"/>
      <c r="J64" s="665"/>
      <c r="K64" s="665"/>
      <c r="L64" s="663"/>
      <c r="M64" s="663"/>
      <c r="N64" s="663"/>
      <c r="O64" s="663"/>
      <c r="P64" s="663"/>
      <c r="Q64" s="652"/>
      <c r="R64" s="652"/>
      <c r="S64" s="652"/>
      <c r="T64" s="652"/>
      <c r="U64" s="652"/>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48">
        <f t="shared" si="1"/>
        <v>26</v>
      </c>
      <c r="B65" s="664"/>
      <c r="C65" s="665"/>
      <c r="D65" s="665"/>
      <c r="E65" s="665"/>
      <c r="F65" s="665"/>
      <c r="G65" s="665"/>
      <c r="H65" s="665"/>
      <c r="I65" s="665"/>
      <c r="J65" s="665"/>
      <c r="K65" s="665"/>
      <c r="L65" s="663"/>
      <c r="M65" s="663"/>
      <c r="N65" s="663"/>
      <c r="O65" s="663"/>
      <c r="P65" s="663"/>
      <c r="Q65" s="652"/>
      <c r="R65" s="652"/>
      <c r="S65" s="652"/>
      <c r="T65" s="652"/>
      <c r="U65" s="652"/>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48">
        <f t="shared" si="1"/>
        <v>27</v>
      </c>
      <c r="B66" s="664"/>
      <c r="C66" s="665"/>
      <c r="D66" s="665"/>
      <c r="E66" s="665"/>
      <c r="F66" s="665"/>
      <c r="G66" s="665"/>
      <c r="H66" s="665"/>
      <c r="I66" s="665"/>
      <c r="J66" s="665"/>
      <c r="K66" s="665"/>
      <c r="L66" s="663"/>
      <c r="M66" s="663"/>
      <c r="N66" s="663"/>
      <c r="O66" s="663"/>
      <c r="P66" s="663"/>
      <c r="Q66" s="652"/>
      <c r="R66" s="652"/>
      <c r="S66" s="652"/>
      <c r="T66" s="652"/>
      <c r="U66" s="652"/>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48">
        <f t="shared" si="1"/>
        <v>28</v>
      </c>
      <c r="B67" s="664"/>
      <c r="C67" s="665"/>
      <c r="D67" s="665"/>
      <c r="E67" s="665"/>
      <c r="F67" s="665"/>
      <c r="G67" s="665"/>
      <c r="H67" s="665"/>
      <c r="I67" s="665"/>
      <c r="J67" s="665"/>
      <c r="K67" s="665"/>
      <c r="L67" s="663"/>
      <c r="M67" s="663"/>
      <c r="N67" s="663"/>
      <c r="O67" s="663"/>
      <c r="P67" s="663"/>
      <c r="Q67" s="652"/>
      <c r="R67" s="652"/>
      <c r="S67" s="652"/>
      <c r="T67" s="652"/>
      <c r="U67" s="652"/>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48">
        <f t="shared" si="1"/>
        <v>29</v>
      </c>
      <c r="B68" s="664"/>
      <c r="C68" s="665"/>
      <c r="D68" s="665"/>
      <c r="E68" s="665"/>
      <c r="F68" s="665"/>
      <c r="G68" s="665"/>
      <c r="H68" s="665"/>
      <c r="I68" s="665"/>
      <c r="J68" s="665"/>
      <c r="K68" s="665"/>
      <c r="L68" s="663"/>
      <c r="M68" s="663"/>
      <c r="N68" s="663"/>
      <c r="O68" s="663"/>
      <c r="P68" s="663"/>
      <c r="Q68" s="652"/>
      <c r="R68" s="652"/>
      <c r="S68" s="652"/>
      <c r="T68" s="652"/>
      <c r="U68" s="652"/>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48">
        <f t="shared" si="1"/>
        <v>30</v>
      </c>
      <c r="B69" s="664"/>
      <c r="C69" s="665"/>
      <c r="D69" s="665"/>
      <c r="E69" s="665"/>
      <c r="F69" s="665"/>
      <c r="G69" s="665"/>
      <c r="H69" s="665"/>
      <c r="I69" s="665"/>
      <c r="J69" s="665"/>
      <c r="K69" s="665"/>
      <c r="L69" s="663"/>
      <c r="M69" s="663"/>
      <c r="N69" s="663"/>
      <c r="O69" s="663"/>
      <c r="P69" s="663"/>
      <c r="Q69" s="652"/>
      <c r="R69" s="652"/>
      <c r="S69" s="652"/>
      <c r="T69" s="652"/>
      <c r="U69" s="652"/>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48">
        <f t="shared" si="1"/>
        <v>31</v>
      </c>
      <c r="B70" s="664"/>
      <c r="C70" s="665"/>
      <c r="D70" s="665"/>
      <c r="E70" s="665"/>
      <c r="F70" s="665"/>
      <c r="G70" s="665"/>
      <c r="H70" s="665"/>
      <c r="I70" s="665"/>
      <c r="J70" s="665"/>
      <c r="K70" s="665"/>
      <c r="L70" s="663"/>
      <c r="M70" s="663"/>
      <c r="N70" s="663"/>
      <c r="O70" s="663"/>
      <c r="P70" s="663"/>
      <c r="Q70" s="652"/>
      <c r="R70" s="652"/>
      <c r="S70" s="652"/>
      <c r="T70" s="652"/>
      <c r="U70" s="652"/>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48">
        <f t="shared" si="1"/>
        <v>32</v>
      </c>
      <c r="B71" s="664"/>
      <c r="C71" s="665"/>
      <c r="D71" s="665"/>
      <c r="E71" s="665"/>
      <c r="F71" s="665"/>
      <c r="G71" s="665"/>
      <c r="H71" s="665"/>
      <c r="I71" s="665"/>
      <c r="J71" s="665"/>
      <c r="K71" s="665"/>
      <c r="L71" s="663"/>
      <c r="M71" s="663"/>
      <c r="N71" s="663"/>
      <c r="O71" s="663"/>
      <c r="P71" s="663"/>
      <c r="Q71" s="652"/>
      <c r="R71" s="652"/>
      <c r="S71" s="652"/>
      <c r="T71" s="652"/>
      <c r="U71" s="652"/>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48">
        <f t="shared" si="1"/>
        <v>33</v>
      </c>
      <c r="B72" s="664"/>
      <c r="C72" s="665"/>
      <c r="D72" s="665"/>
      <c r="E72" s="665"/>
      <c r="F72" s="665"/>
      <c r="G72" s="665"/>
      <c r="H72" s="665"/>
      <c r="I72" s="665"/>
      <c r="J72" s="665"/>
      <c r="K72" s="665"/>
      <c r="L72" s="663"/>
      <c r="M72" s="663"/>
      <c r="N72" s="663"/>
      <c r="O72" s="663"/>
      <c r="P72" s="663"/>
      <c r="Q72" s="652"/>
      <c r="R72" s="652"/>
      <c r="S72" s="652"/>
      <c r="T72" s="652"/>
      <c r="U72" s="652"/>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48">
        <f t="shared" si="1"/>
        <v>34</v>
      </c>
      <c r="B73" s="664"/>
      <c r="C73" s="665"/>
      <c r="D73" s="665"/>
      <c r="E73" s="665"/>
      <c r="F73" s="665"/>
      <c r="G73" s="665"/>
      <c r="H73" s="665"/>
      <c r="I73" s="665"/>
      <c r="J73" s="665"/>
      <c r="K73" s="665"/>
      <c r="L73" s="663"/>
      <c r="M73" s="663"/>
      <c r="N73" s="663"/>
      <c r="O73" s="663"/>
      <c r="P73" s="663"/>
      <c r="Q73" s="652"/>
      <c r="R73" s="652"/>
      <c r="S73" s="652"/>
      <c r="T73" s="652"/>
      <c r="U73" s="652"/>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48">
        <f t="shared" si="1"/>
        <v>35</v>
      </c>
      <c r="B74" s="664"/>
      <c r="C74" s="665"/>
      <c r="D74" s="665"/>
      <c r="E74" s="665"/>
      <c r="F74" s="665"/>
      <c r="G74" s="665"/>
      <c r="H74" s="665"/>
      <c r="I74" s="665"/>
      <c r="J74" s="665"/>
      <c r="K74" s="665"/>
      <c r="L74" s="663"/>
      <c r="M74" s="663"/>
      <c r="N74" s="663"/>
      <c r="O74" s="663"/>
      <c r="P74" s="663"/>
      <c r="Q74" s="652"/>
      <c r="R74" s="652"/>
      <c r="S74" s="652"/>
      <c r="T74" s="652"/>
      <c r="U74" s="652"/>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48">
        <f t="shared" si="1"/>
        <v>36</v>
      </c>
      <c r="B75" s="664"/>
      <c r="C75" s="665"/>
      <c r="D75" s="665"/>
      <c r="E75" s="665"/>
      <c r="F75" s="665"/>
      <c r="G75" s="665"/>
      <c r="H75" s="665"/>
      <c r="I75" s="665"/>
      <c r="J75" s="665"/>
      <c r="K75" s="665"/>
      <c r="L75" s="663"/>
      <c r="M75" s="663"/>
      <c r="N75" s="663"/>
      <c r="O75" s="663"/>
      <c r="P75" s="663"/>
      <c r="Q75" s="652"/>
      <c r="R75" s="652"/>
      <c r="S75" s="652"/>
      <c r="T75" s="652"/>
      <c r="U75" s="652"/>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48">
        <f t="shared" si="1"/>
        <v>37</v>
      </c>
      <c r="B76" s="664"/>
      <c r="C76" s="665"/>
      <c r="D76" s="665"/>
      <c r="E76" s="665"/>
      <c r="F76" s="665"/>
      <c r="G76" s="665"/>
      <c r="H76" s="665"/>
      <c r="I76" s="665"/>
      <c r="J76" s="665"/>
      <c r="K76" s="665"/>
      <c r="L76" s="663"/>
      <c r="M76" s="663"/>
      <c r="N76" s="663"/>
      <c r="O76" s="663"/>
      <c r="P76" s="663"/>
      <c r="Q76" s="652"/>
      <c r="R76" s="652"/>
      <c r="S76" s="652"/>
      <c r="T76" s="652"/>
      <c r="U76" s="652"/>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48">
        <f t="shared" si="1"/>
        <v>38</v>
      </c>
      <c r="B77" s="664"/>
      <c r="C77" s="665"/>
      <c r="D77" s="665"/>
      <c r="E77" s="665"/>
      <c r="F77" s="665"/>
      <c r="G77" s="665"/>
      <c r="H77" s="665"/>
      <c r="I77" s="665"/>
      <c r="J77" s="665"/>
      <c r="K77" s="665"/>
      <c r="L77" s="663"/>
      <c r="M77" s="663"/>
      <c r="N77" s="663"/>
      <c r="O77" s="663"/>
      <c r="P77" s="663"/>
      <c r="Q77" s="652"/>
      <c r="R77" s="652"/>
      <c r="S77" s="652"/>
      <c r="T77" s="652"/>
      <c r="U77" s="652"/>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48">
        <f t="shared" si="1"/>
        <v>39</v>
      </c>
      <c r="B78" s="664"/>
      <c r="C78" s="665"/>
      <c r="D78" s="665"/>
      <c r="E78" s="665"/>
      <c r="F78" s="665"/>
      <c r="G78" s="665"/>
      <c r="H78" s="665"/>
      <c r="I78" s="665"/>
      <c r="J78" s="665"/>
      <c r="K78" s="665"/>
      <c r="L78" s="663"/>
      <c r="M78" s="663"/>
      <c r="N78" s="663"/>
      <c r="O78" s="663"/>
      <c r="P78" s="663"/>
      <c r="Q78" s="652"/>
      <c r="R78" s="652"/>
      <c r="S78" s="652"/>
      <c r="T78" s="652"/>
      <c r="U78" s="652"/>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48">
        <f t="shared" si="1"/>
        <v>40</v>
      </c>
      <c r="B79" s="664"/>
      <c r="C79" s="665"/>
      <c r="D79" s="665"/>
      <c r="E79" s="665"/>
      <c r="F79" s="665"/>
      <c r="G79" s="665"/>
      <c r="H79" s="665"/>
      <c r="I79" s="665"/>
      <c r="J79" s="665"/>
      <c r="K79" s="665"/>
      <c r="L79" s="663"/>
      <c r="M79" s="663"/>
      <c r="N79" s="663"/>
      <c r="O79" s="663"/>
      <c r="P79" s="663"/>
      <c r="Q79" s="652"/>
      <c r="R79" s="652"/>
      <c r="S79" s="652"/>
      <c r="T79" s="652"/>
      <c r="U79" s="652"/>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48">
        <f t="shared" si="1"/>
        <v>41</v>
      </c>
      <c r="B80" s="664"/>
      <c r="C80" s="665"/>
      <c r="D80" s="665"/>
      <c r="E80" s="665"/>
      <c r="F80" s="665"/>
      <c r="G80" s="665"/>
      <c r="H80" s="665"/>
      <c r="I80" s="665"/>
      <c r="J80" s="665"/>
      <c r="K80" s="665"/>
      <c r="L80" s="663"/>
      <c r="M80" s="663"/>
      <c r="N80" s="663"/>
      <c r="O80" s="663"/>
      <c r="P80" s="663"/>
      <c r="Q80" s="652"/>
      <c r="R80" s="652"/>
      <c r="S80" s="652"/>
      <c r="T80" s="652"/>
      <c r="U80" s="652"/>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48">
        <f t="shared" si="1"/>
        <v>42</v>
      </c>
      <c r="B81" s="664"/>
      <c r="C81" s="665"/>
      <c r="D81" s="665"/>
      <c r="E81" s="665"/>
      <c r="F81" s="665"/>
      <c r="G81" s="665"/>
      <c r="H81" s="665"/>
      <c r="I81" s="665"/>
      <c r="J81" s="665"/>
      <c r="K81" s="665"/>
      <c r="L81" s="663"/>
      <c r="M81" s="663"/>
      <c r="N81" s="663"/>
      <c r="O81" s="663"/>
      <c r="P81" s="663"/>
      <c r="Q81" s="652"/>
      <c r="R81" s="652"/>
      <c r="S81" s="652"/>
      <c r="T81" s="652"/>
      <c r="U81" s="652"/>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48">
        <f t="shared" si="1"/>
        <v>43</v>
      </c>
      <c r="B82" s="664"/>
      <c r="C82" s="665"/>
      <c r="D82" s="665"/>
      <c r="E82" s="665"/>
      <c r="F82" s="665"/>
      <c r="G82" s="665"/>
      <c r="H82" s="665"/>
      <c r="I82" s="665"/>
      <c r="J82" s="665"/>
      <c r="K82" s="665"/>
      <c r="L82" s="663"/>
      <c r="M82" s="663"/>
      <c r="N82" s="663"/>
      <c r="O82" s="663"/>
      <c r="P82" s="663"/>
      <c r="Q82" s="652"/>
      <c r="R82" s="652"/>
      <c r="S82" s="652"/>
      <c r="T82" s="652"/>
      <c r="U82" s="652"/>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48">
        <f t="shared" si="1"/>
        <v>44</v>
      </c>
      <c r="B83" s="664"/>
      <c r="C83" s="665"/>
      <c r="D83" s="665"/>
      <c r="E83" s="665"/>
      <c r="F83" s="665"/>
      <c r="G83" s="665"/>
      <c r="H83" s="665"/>
      <c r="I83" s="665"/>
      <c r="J83" s="665"/>
      <c r="K83" s="665"/>
      <c r="L83" s="663"/>
      <c r="M83" s="663"/>
      <c r="N83" s="663"/>
      <c r="O83" s="663"/>
      <c r="P83" s="663"/>
      <c r="Q83" s="652"/>
      <c r="R83" s="652"/>
      <c r="S83" s="652"/>
      <c r="T83" s="652"/>
      <c r="U83" s="652"/>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48">
        <f t="shared" si="1"/>
        <v>45</v>
      </c>
      <c r="B84" s="664"/>
      <c r="C84" s="665"/>
      <c r="D84" s="665"/>
      <c r="E84" s="665"/>
      <c r="F84" s="665"/>
      <c r="G84" s="665"/>
      <c r="H84" s="665"/>
      <c r="I84" s="665"/>
      <c r="J84" s="665"/>
      <c r="K84" s="665"/>
      <c r="L84" s="663"/>
      <c r="M84" s="663"/>
      <c r="N84" s="663"/>
      <c r="O84" s="663"/>
      <c r="P84" s="663"/>
      <c r="Q84" s="652"/>
      <c r="R84" s="652"/>
      <c r="S84" s="652"/>
      <c r="T84" s="652"/>
      <c r="U84" s="652"/>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48">
        <f t="shared" si="1"/>
        <v>46</v>
      </c>
      <c r="B85" s="664"/>
      <c r="C85" s="665"/>
      <c r="D85" s="665"/>
      <c r="E85" s="665"/>
      <c r="F85" s="665"/>
      <c r="G85" s="665"/>
      <c r="H85" s="665"/>
      <c r="I85" s="665"/>
      <c r="J85" s="665"/>
      <c r="K85" s="665"/>
      <c r="L85" s="663"/>
      <c r="M85" s="663"/>
      <c r="N85" s="663"/>
      <c r="O85" s="663"/>
      <c r="P85" s="663"/>
      <c r="Q85" s="652"/>
      <c r="R85" s="652"/>
      <c r="S85" s="652"/>
      <c r="T85" s="652"/>
      <c r="U85" s="652"/>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48">
        <f t="shared" si="1"/>
        <v>47</v>
      </c>
      <c r="B86" s="664"/>
      <c r="C86" s="665"/>
      <c r="D86" s="665"/>
      <c r="E86" s="665"/>
      <c r="F86" s="665"/>
      <c r="G86" s="665"/>
      <c r="H86" s="665"/>
      <c r="I86" s="665"/>
      <c r="J86" s="665"/>
      <c r="K86" s="665"/>
      <c r="L86" s="663"/>
      <c r="M86" s="663"/>
      <c r="N86" s="663"/>
      <c r="O86" s="663"/>
      <c r="P86" s="663"/>
      <c r="Q86" s="652"/>
      <c r="R86" s="652"/>
      <c r="S86" s="652"/>
      <c r="T86" s="652"/>
      <c r="U86" s="652"/>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48">
        <f t="shared" si="1"/>
        <v>48</v>
      </c>
      <c r="B87" s="664"/>
      <c r="C87" s="665"/>
      <c r="D87" s="665"/>
      <c r="E87" s="665"/>
      <c r="F87" s="665"/>
      <c r="G87" s="665"/>
      <c r="H87" s="665"/>
      <c r="I87" s="665"/>
      <c r="J87" s="665"/>
      <c r="K87" s="665"/>
      <c r="L87" s="663"/>
      <c r="M87" s="663"/>
      <c r="N87" s="663"/>
      <c r="O87" s="663"/>
      <c r="P87" s="663"/>
      <c r="Q87" s="652"/>
      <c r="R87" s="652"/>
      <c r="S87" s="652"/>
      <c r="T87" s="652"/>
      <c r="U87" s="652"/>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48">
        <f t="shared" si="1"/>
        <v>49</v>
      </c>
      <c r="B88" s="664"/>
      <c r="C88" s="665"/>
      <c r="D88" s="665"/>
      <c r="E88" s="665"/>
      <c r="F88" s="665"/>
      <c r="G88" s="665"/>
      <c r="H88" s="665"/>
      <c r="I88" s="665"/>
      <c r="J88" s="665"/>
      <c r="K88" s="665"/>
      <c r="L88" s="663"/>
      <c r="M88" s="663"/>
      <c r="N88" s="663"/>
      <c r="O88" s="663"/>
      <c r="P88" s="663"/>
      <c r="Q88" s="652"/>
      <c r="R88" s="652"/>
      <c r="S88" s="652"/>
      <c r="T88" s="652"/>
      <c r="U88" s="652"/>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48">
        <f t="shared" si="1"/>
        <v>50</v>
      </c>
      <c r="B89" s="664"/>
      <c r="C89" s="665"/>
      <c r="D89" s="665"/>
      <c r="E89" s="665"/>
      <c r="F89" s="665"/>
      <c r="G89" s="665"/>
      <c r="H89" s="665"/>
      <c r="I89" s="665"/>
      <c r="J89" s="665"/>
      <c r="K89" s="665"/>
      <c r="L89" s="663"/>
      <c r="M89" s="663"/>
      <c r="N89" s="663"/>
      <c r="O89" s="663"/>
      <c r="P89" s="663"/>
      <c r="Q89" s="652"/>
      <c r="R89" s="652"/>
      <c r="S89" s="652"/>
      <c r="T89" s="652"/>
      <c r="U89" s="652"/>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48">
        <f t="shared" si="1"/>
        <v>51</v>
      </c>
      <c r="B90" s="664"/>
      <c r="C90" s="665"/>
      <c r="D90" s="665"/>
      <c r="E90" s="665"/>
      <c r="F90" s="665"/>
      <c r="G90" s="665"/>
      <c r="H90" s="665"/>
      <c r="I90" s="665"/>
      <c r="J90" s="665"/>
      <c r="K90" s="665"/>
      <c r="L90" s="663"/>
      <c r="M90" s="663"/>
      <c r="N90" s="663"/>
      <c r="O90" s="663"/>
      <c r="P90" s="663"/>
      <c r="Q90" s="652"/>
      <c r="R90" s="652"/>
      <c r="S90" s="652"/>
      <c r="T90" s="652"/>
      <c r="U90" s="652"/>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48">
        <f t="shared" si="1"/>
        <v>52</v>
      </c>
      <c r="B91" s="664"/>
      <c r="C91" s="665"/>
      <c r="D91" s="665"/>
      <c r="E91" s="665"/>
      <c r="F91" s="665"/>
      <c r="G91" s="665"/>
      <c r="H91" s="665"/>
      <c r="I91" s="665"/>
      <c r="J91" s="665"/>
      <c r="K91" s="665"/>
      <c r="L91" s="663"/>
      <c r="M91" s="663"/>
      <c r="N91" s="663"/>
      <c r="O91" s="663"/>
      <c r="P91" s="663"/>
      <c r="Q91" s="652"/>
      <c r="R91" s="652"/>
      <c r="S91" s="652"/>
      <c r="T91" s="652"/>
      <c r="U91" s="652"/>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48">
        <f t="shared" si="1"/>
        <v>53</v>
      </c>
      <c r="B92" s="664"/>
      <c r="C92" s="665"/>
      <c r="D92" s="665"/>
      <c r="E92" s="665"/>
      <c r="F92" s="665"/>
      <c r="G92" s="665"/>
      <c r="H92" s="665"/>
      <c r="I92" s="665"/>
      <c r="J92" s="665"/>
      <c r="K92" s="665"/>
      <c r="L92" s="663"/>
      <c r="M92" s="663"/>
      <c r="N92" s="663"/>
      <c r="O92" s="663"/>
      <c r="P92" s="663"/>
      <c r="Q92" s="652"/>
      <c r="R92" s="652"/>
      <c r="S92" s="652"/>
      <c r="T92" s="652"/>
      <c r="U92" s="652"/>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48">
        <f t="shared" si="1"/>
        <v>54</v>
      </c>
      <c r="B93" s="664"/>
      <c r="C93" s="665"/>
      <c r="D93" s="665"/>
      <c r="E93" s="665"/>
      <c r="F93" s="665"/>
      <c r="G93" s="665"/>
      <c r="H93" s="665"/>
      <c r="I93" s="665"/>
      <c r="J93" s="665"/>
      <c r="K93" s="665"/>
      <c r="L93" s="663"/>
      <c r="M93" s="663"/>
      <c r="N93" s="663"/>
      <c r="O93" s="663"/>
      <c r="P93" s="663"/>
      <c r="Q93" s="652"/>
      <c r="R93" s="652"/>
      <c r="S93" s="652"/>
      <c r="T93" s="652"/>
      <c r="U93" s="652"/>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48">
        <f t="shared" si="1"/>
        <v>55</v>
      </c>
      <c r="B94" s="664"/>
      <c r="C94" s="665"/>
      <c r="D94" s="665"/>
      <c r="E94" s="665"/>
      <c r="F94" s="665"/>
      <c r="G94" s="665"/>
      <c r="H94" s="665"/>
      <c r="I94" s="665"/>
      <c r="J94" s="665"/>
      <c r="K94" s="665"/>
      <c r="L94" s="663"/>
      <c r="M94" s="663"/>
      <c r="N94" s="663"/>
      <c r="O94" s="663"/>
      <c r="P94" s="663"/>
      <c r="Q94" s="652"/>
      <c r="R94" s="652"/>
      <c r="S94" s="652"/>
      <c r="T94" s="652"/>
      <c r="U94" s="652"/>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48">
        <f t="shared" si="1"/>
        <v>56</v>
      </c>
      <c r="B95" s="664"/>
      <c r="C95" s="665"/>
      <c r="D95" s="665"/>
      <c r="E95" s="665"/>
      <c r="F95" s="665"/>
      <c r="G95" s="665"/>
      <c r="H95" s="665"/>
      <c r="I95" s="665"/>
      <c r="J95" s="665"/>
      <c r="K95" s="665"/>
      <c r="L95" s="663"/>
      <c r="M95" s="663"/>
      <c r="N95" s="663"/>
      <c r="O95" s="663"/>
      <c r="P95" s="663"/>
      <c r="Q95" s="652"/>
      <c r="R95" s="652"/>
      <c r="S95" s="652"/>
      <c r="T95" s="652"/>
      <c r="U95" s="652"/>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48">
        <f t="shared" si="1"/>
        <v>57</v>
      </c>
      <c r="B96" s="664"/>
      <c r="C96" s="665"/>
      <c r="D96" s="665"/>
      <c r="E96" s="665"/>
      <c r="F96" s="665"/>
      <c r="G96" s="665"/>
      <c r="H96" s="665"/>
      <c r="I96" s="665"/>
      <c r="J96" s="665"/>
      <c r="K96" s="665"/>
      <c r="L96" s="663"/>
      <c r="M96" s="663"/>
      <c r="N96" s="663"/>
      <c r="O96" s="663"/>
      <c r="P96" s="663"/>
      <c r="Q96" s="652"/>
      <c r="R96" s="652"/>
      <c r="S96" s="652"/>
      <c r="T96" s="652"/>
      <c r="U96" s="652"/>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48">
        <f t="shared" si="1"/>
        <v>58</v>
      </c>
      <c r="B97" s="664"/>
      <c r="C97" s="665"/>
      <c r="D97" s="665"/>
      <c r="E97" s="665"/>
      <c r="F97" s="665"/>
      <c r="G97" s="665"/>
      <c r="H97" s="665"/>
      <c r="I97" s="665"/>
      <c r="J97" s="665"/>
      <c r="K97" s="665"/>
      <c r="L97" s="663"/>
      <c r="M97" s="663"/>
      <c r="N97" s="663"/>
      <c r="O97" s="663"/>
      <c r="P97" s="663"/>
      <c r="Q97" s="652"/>
      <c r="R97" s="652"/>
      <c r="S97" s="652"/>
      <c r="T97" s="652"/>
      <c r="U97" s="652"/>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48">
        <f t="shared" si="1"/>
        <v>59</v>
      </c>
      <c r="B98" s="664"/>
      <c r="C98" s="665"/>
      <c r="D98" s="665"/>
      <c r="E98" s="665"/>
      <c r="F98" s="665"/>
      <c r="G98" s="665"/>
      <c r="H98" s="665"/>
      <c r="I98" s="665"/>
      <c r="J98" s="665"/>
      <c r="K98" s="665"/>
      <c r="L98" s="663"/>
      <c r="M98" s="663"/>
      <c r="N98" s="663"/>
      <c r="O98" s="663"/>
      <c r="P98" s="663"/>
      <c r="Q98" s="652"/>
      <c r="R98" s="652"/>
      <c r="S98" s="652"/>
      <c r="T98" s="652"/>
      <c r="U98" s="652"/>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48">
        <f t="shared" si="1"/>
        <v>60</v>
      </c>
      <c r="B99" s="664"/>
      <c r="C99" s="665"/>
      <c r="D99" s="665"/>
      <c r="E99" s="665"/>
      <c r="F99" s="665"/>
      <c r="G99" s="665"/>
      <c r="H99" s="665"/>
      <c r="I99" s="665"/>
      <c r="J99" s="665"/>
      <c r="K99" s="665"/>
      <c r="L99" s="663"/>
      <c r="M99" s="663"/>
      <c r="N99" s="663"/>
      <c r="O99" s="663"/>
      <c r="P99" s="663"/>
      <c r="Q99" s="652"/>
      <c r="R99" s="652"/>
      <c r="S99" s="652"/>
      <c r="T99" s="652"/>
      <c r="U99" s="652"/>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48">
        <f t="shared" si="1"/>
        <v>61</v>
      </c>
      <c r="B100" s="664"/>
      <c r="C100" s="665"/>
      <c r="D100" s="665"/>
      <c r="E100" s="665"/>
      <c r="F100" s="665"/>
      <c r="G100" s="665"/>
      <c r="H100" s="665"/>
      <c r="I100" s="665"/>
      <c r="J100" s="665"/>
      <c r="K100" s="665"/>
      <c r="L100" s="663"/>
      <c r="M100" s="663"/>
      <c r="N100" s="663"/>
      <c r="O100" s="663"/>
      <c r="P100" s="663"/>
      <c r="Q100" s="652"/>
      <c r="R100" s="652"/>
      <c r="S100" s="652"/>
      <c r="T100" s="652"/>
      <c r="U100" s="652"/>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48">
        <f t="shared" si="1"/>
        <v>62</v>
      </c>
      <c r="B101" s="664"/>
      <c r="C101" s="665"/>
      <c r="D101" s="665"/>
      <c r="E101" s="665"/>
      <c r="F101" s="665"/>
      <c r="G101" s="665"/>
      <c r="H101" s="665"/>
      <c r="I101" s="665"/>
      <c r="J101" s="665"/>
      <c r="K101" s="665"/>
      <c r="L101" s="663"/>
      <c r="M101" s="663"/>
      <c r="N101" s="663"/>
      <c r="O101" s="663"/>
      <c r="P101" s="663"/>
      <c r="Q101" s="652"/>
      <c r="R101" s="652"/>
      <c r="S101" s="652"/>
      <c r="T101" s="652"/>
      <c r="U101" s="652"/>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48">
        <f t="shared" si="1"/>
        <v>63</v>
      </c>
      <c r="B102" s="664"/>
      <c r="C102" s="665"/>
      <c r="D102" s="665"/>
      <c r="E102" s="665"/>
      <c r="F102" s="665"/>
      <c r="G102" s="665"/>
      <c r="H102" s="665"/>
      <c r="I102" s="665"/>
      <c r="J102" s="665"/>
      <c r="K102" s="665"/>
      <c r="L102" s="663"/>
      <c r="M102" s="663"/>
      <c r="N102" s="663"/>
      <c r="O102" s="663"/>
      <c r="P102" s="663"/>
      <c r="Q102" s="652"/>
      <c r="R102" s="652"/>
      <c r="S102" s="652"/>
      <c r="T102" s="652"/>
      <c r="U102" s="652"/>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48">
        <f t="shared" si="1"/>
        <v>64</v>
      </c>
      <c r="B103" s="664"/>
      <c r="C103" s="665"/>
      <c r="D103" s="665"/>
      <c r="E103" s="665"/>
      <c r="F103" s="665"/>
      <c r="G103" s="665"/>
      <c r="H103" s="665"/>
      <c r="I103" s="665"/>
      <c r="J103" s="665"/>
      <c r="K103" s="665"/>
      <c r="L103" s="663"/>
      <c r="M103" s="663"/>
      <c r="N103" s="663"/>
      <c r="O103" s="663"/>
      <c r="P103" s="663"/>
      <c r="Q103" s="652"/>
      <c r="R103" s="652"/>
      <c r="S103" s="652"/>
      <c r="T103" s="652"/>
      <c r="U103" s="652"/>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48">
        <f t="shared" si="1"/>
        <v>65</v>
      </c>
      <c r="B104" s="664"/>
      <c r="C104" s="665"/>
      <c r="D104" s="665"/>
      <c r="E104" s="665"/>
      <c r="F104" s="665"/>
      <c r="G104" s="665"/>
      <c r="H104" s="665"/>
      <c r="I104" s="665"/>
      <c r="J104" s="665"/>
      <c r="K104" s="665"/>
      <c r="L104" s="663"/>
      <c r="M104" s="663"/>
      <c r="N104" s="663"/>
      <c r="O104" s="663"/>
      <c r="P104" s="663"/>
      <c r="Q104" s="652"/>
      <c r="R104" s="652"/>
      <c r="S104" s="652"/>
      <c r="T104" s="652"/>
      <c r="U104" s="652"/>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48">
        <f t="shared" si="1"/>
        <v>66</v>
      </c>
      <c r="B105" s="664"/>
      <c r="C105" s="665"/>
      <c r="D105" s="665"/>
      <c r="E105" s="665"/>
      <c r="F105" s="665"/>
      <c r="G105" s="665"/>
      <c r="H105" s="665"/>
      <c r="I105" s="665"/>
      <c r="J105" s="665"/>
      <c r="K105" s="665"/>
      <c r="L105" s="663"/>
      <c r="M105" s="663"/>
      <c r="N105" s="663"/>
      <c r="O105" s="663"/>
      <c r="P105" s="663"/>
      <c r="Q105" s="652"/>
      <c r="R105" s="652"/>
      <c r="S105" s="652"/>
      <c r="T105" s="652"/>
      <c r="U105" s="652"/>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48">
        <f t="shared" ref="A106:A139" si="3">A105+1</f>
        <v>67</v>
      </c>
      <c r="B106" s="664"/>
      <c r="C106" s="665"/>
      <c r="D106" s="665"/>
      <c r="E106" s="665"/>
      <c r="F106" s="665"/>
      <c r="G106" s="665"/>
      <c r="H106" s="665"/>
      <c r="I106" s="665"/>
      <c r="J106" s="665"/>
      <c r="K106" s="665"/>
      <c r="L106" s="663"/>
      <c r="M106" s="663"/>
      <c r="N106" s="663"/>
      <c r="O106" s="663"/>
      <c r="P106" s="663"/>
      <c r="Q106" s="652"/>
      <c r="R106" s="652"/>
      <c r="S106" s="652"/>
      <c r="T106" s="652"/>
      <c r="U106" s="652"/>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48">
        <f t="shared" si="3"/>
        <v>68</v>
      </c>
      <c r="B107" s="664"/>
      <c r="C107" s="665"/>
      <c r="D107" s="665"/>
      <c r="E107" s="665"/>
      <c r="F107" s="665"/>
      <c r="G107" s="665"/>
      <c r="H107" s="665"/>
      <c r="I107" s="665"/>
      <c r="J107" s="665"/>
      <c r="K107" s="665"/>
      <c r="L107" s="663"/>
      <c r="M107" s="663"/>
      <c r="N107" s="663"/>
      <c r="O107" s="663"/>
      <c r="P107" s="663"/>
      <c r="Q107" s="652"/>
      <c r="R107" s="652"/>
      <c r="S107" s="652"/>
      <c r="T107" s="652"/>
      <c r="U107" s="652"/>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48">
        <f t="shared" si="3"/>
        <v>69</v>
      </c>
      <c r="B108" s="664"/>
      <c r="C108" s="665"/>
      <c r="D108" s="665"/>
      <c r="E108" s="665"/>
      <c r="F108" s="665"/>
      <c r="G108" s="665"/>
      <c r="H108" s="665"/>
      <c r="I108" s="665"/>
      <c r="J108" s="665"/>
      <c r="K108" s="665"/>
      <c r="L108" s="663"/>
      <c r="M108" s="663"/>
      <c r="N108" s="663"/>
      <c r="O108" s="663"/>
      <c r="P108" s="663"/>
      <c r="Q108" s="652"/>
      <c r="R108" s="652"/>
      <c r="S108" s="652"/>
      <c r="T108" s="652"/>
      <c r="U108" s="652"/>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48">
        <f t="shared" si="3"/>
        <v>70</v>
      </c>
      <c r="B109" s="664"/>
      <c r="C109" s="665"/>
      <c r="D109" s="665"/>
      <c r="E109" s="665"/>
      <c r="F109" s="665"/>
      <c r="G109" s="665"/>
      <c r="H109" s="665"/>
      <c r="I109" s="665"/>
      <c r="J109" s="665"/>
      <c r="K109" s="665"/>
      <c r="L109" s="663"/>
      <c r="M109" s="663"/>
      <c r="N109" s="663"/>
      <c r="O109" s="663"/>
      <c r="P109" s="663"/>
      <c r="Q109" s="652"/>
      <c r="R109" s="652"/>
      <c r="S109" s="652"/>
      <c r="T109" s="652"/>
      <c r="U109" s="652"/>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48">
        <f t="shared" si="3"/>
        <v>71</v>
      </c>
      <c r="B110" s="664"/>
      <c r="C110" s="665"/>
      <c r="D110" s="665"/>
      <c r="E110" s="665"/>
      <c r="F110" s="665"/>
      <c r="G110" s="665"/>
      <c r="H110" s="665"/>
      <c r="I110" s="665"/>
      <c r="J110" s="665"/>
      <c r="K110" s="665"/>
      <c r="L110" s="663"/>
      <c r="M110" s="663"/>
      <c r="N110" s="663"/>
      <c r="O110" s="663"/>
      <c r="P110" s="663"/>
      <c r="Q110" s="652"/>
      <c r="R110" s="652"/>
      <c r="S110" s="652"/>
      <c r="T110" s="652"/>
      <c r="U110" s="652"/>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48">
        <f t="shared" si="3"/>
        <v>72</v>
      </c>
      <c r="B111" s="664"/>
      <c r="C111" s="665"/>
      <c r="D111" s="665"/>
      <c r="E111" s="665"/>
      <c r="F111" s="665"/>
      <c r="G111" s="665"/>
      <c r="H111" s="665"/>
      <c r="I111" s="665"/>
      <c r="J111" s="665"/>
      <c r="K111" s="665"/>
      <c r="L111" s="663"/>
      <c r="M111" s="663"/>
      <c r="N111" s="663"/>
      <c r="O111" s="663"/>
      <c r="P111" s="663"/>
      <c r="Q111" s="652"/>
      <c r="R111" s="652"/>
      <c r="S111" s="652"/>
      <c r="T111" s="652"/>
      <c r="U111" s="652"/>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48">
        <f t="shared" si="3"/>
        <v>73</v>
      </c>
      <c r="B112" s="664"/>
      <c r="C112" s="665"/>
      <c r="D112" s="665"/>
      <c r="E112" s="665"/>
      <c r="F112" s="665"/>
      <c r="G112" s="665"/>
      <c r="H112" s="665"/>
      <c r="I112" s="665"/>
      <c r="J112" s="665"/>
      <c r="K112" s="665"/>
      <c r="L112" s="663"/>
      <c r="M112" s="663"/>
      <c r="N112" s="663"/>
      <c r="O112" s="663"/>
      <c r="P112" s="663"/>
      <c r="Q112" s="652"/>
      <c r="R112" s="652"/>
      <c r="S112" s="652"/>
      <c r="T112" s="652"/>
      <c r="U112" s="652"/>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48">
        <f t="shared" si="3"/>
        <v>74</v>
      </c>
      <c r="B113" s="664"/>
      <c r="C113" s="665"/>
      <c r="D113" s="665"/>
      <c r="E113" s="665"/>
      <c r="F113" s="665"/>
      <c r="G113" s="665"/>
      <c r="H113" s="665"/>
      <c r="I113" s="665"/>
      <c r="J113" s="665"/>
      <c r="K113" s="665"/>
      <c r="L113" s="663"/>
      <c r="M113" s="663"/>
      <c r="N113" s="663"/>
      <c r="O113" s="663"/>
      <c r="P113" s="663"/>
      <c r="Q113" s="652"/>
      <c r="R113" s="652"/>
      <c r="S113" s="652"/>
      <c r="T113" s="652"/>
      <c r="U113" s="652"/>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48">
        <f t="shared" si="3"/>
        <v>75</v>
      </c>
      <c r="B114" s="664"/>
      <c r="C114" s="665"/>
      <c r="D114" s="665"/>
      <c r="E114" s="665"/>
      <c r="F114" s="665"/>
      <c r="G114" s="665"/>
      <c r="H114" s="665"/>
      <c r="I114" s="665"/>
      <c r="J114" s="665"/>
      <c r="K114" s="665"/>
      <c r="L114" s="663"/>
      <c r="M114" s="663"/>
      <c r="N114" s="663"/>
      <c r="O114" s="663"/>
      <c r="P114" s="663"/>
      <c r="Q114" s="652"/>
      <c r="R114" s="652"/>
      <c r="S114" s="652"/>
      <c r="T114" s="652"/>
      <c r="U114" s="652"/>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48">
        <f t="shared" si="3"/>
        <v>76</v>
      </c>
      <c r="B115" s="664"/>
      <c r="C115" s="665"/>
      <c r="D115" s="665"/>
      <c r="E115" s="665"/>
      <c r="F115" s="665"/>
      <c r="G115" s="665"/>
      <c r="H115" s="665"/>
      <c r="I115" s="665"/>
      <c r="J115" s="665"/>
      <c r="K115" s="665"/>
      <c r="L115" s="663"/>
      <c r="M115" s="663"/>
      <c r="N115" s="663"/>
      <c r="O115" s="663"/>
      <c r="P115" s="663"/>
      <c r="Q115" s="652"/>
      <c r="R115" s="652"/>
      <c r="S115" s="652"/>
      <c r="T115" s="652"/>
      <c r="U115" s="652"/>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48">
        <f t="shared" si="3"/>
        <v>77</v>
      </c>
      <c r="B116" s="664"/>
      <c r="C116" s="665"/>
      <c r="D116" s="665"/>
      <c r="E116" s="665"/>
      <c r="F116" s="665"/>
      <c r="G116" s="665"/>
      <c r="H116" s="665"/>
      <c r="I116" s="665"/>
      <c r="J116" s="665"/>
      <c r="K116" s="665"/>
      <c r="L116" s="663"/>
      <c r="M116" s="663"/>
      <c r="N116" s="663"/>
      <c r="O116" s="663"/>
      <c r="P116" s="663"/>
      <c r="Q116" s="652"/>
      <c r="R116" s="652"/>
      <c r="S116" s="652"/>
      <c r="T116" s="652"/>
      <c r="U116" s="652"/>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48">
        <f t="shared" si="3"/>
        <v>78</v>
      </c>
      <c r="B117" s="664"/>
      <c r="C117" s="665"/>
      <c r="D117" s="665"/>
      <c r="E117" s="665"/>
      <c r="F117" s="665"/>
      <c r="G117" s="665"/>
      <c r="H117" s="665"/>
      <c r="I117" s="665"/>
      <c r="J117" s="665"/>
      <c r="K117" s="665"/>
      <c r="L117" s="663"/>
      <c r="M117" s="663"/>
      <c r="N117" s="663"/>
      <c r="O117" s="663"/>
      <c r="P117" s="663"/>
      <c r="Q117" s="652"/>
      <c r="R117" s="652"/>
      <c r="S117" s="652"/>
      <c r="T117" s="652"/>
      <c r="U117" s="652"/>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48">
        <f t="shared" si="3"/>
        <v>79</v>
      </c>
      <c r="B118" s="664"/>
      <c r="C118" s="665"/>
      <c r="D118" s="665"/>
      <c r="E118" s="665"/>
      <c r="F118" s="665"/>
      <c r="G118" s="665"/>
      <c r="H118" s="665"/>
      <c r="I118" s="665"/>
      <c r="J118" s="665"/>
      <c r="K118" s="665"/>
      <c r="L118" s="663"/>
      <c r="M118" s="663"/>
      <c r="N118" s="663"/>
      <c r="O118" s="663"/>
      <c r="P118" s="663"/>
      <c r="Q118" s="652"/>
      <c r="R118" s="652"/>
      <c r="S118" s="652"/>
      <c r="T118" s="652"/>
      <c r="U118" s="652"/>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48">
        <f t="shared" si="3"/>
        <v>80</v>
      </c>
      <c r="B119" s="664"/>
      <c r="C119" s="665"/>
      <c r="D119" s="665"/>
      <c r="E119" s="665"/>
      <c r="F119" s="665"/>
      <c r="G119" s="665"/>
      <c r="H119" s="665"/>
      <c r="I119" s="665"/>
      <c r="J119" s="665"/>
      <c r="K119" s="665"/>
      <c r="L119" s="663"/>
      <c r="M119" s="663"/>
      <c r="N119" s="663"/>
      <c r="O119" s="663"/>
      <c r="P119" s="663"/>
      <c r="Q119" s="652"/>
      <c r="R119" s="652"/>
      <c r="S119" s="652"/>
      <c r="T119" s="652"/>
      <c r="U119" s="652"/>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48">
        <f t="shared" si="3"/>
        <v>81</v>
      </c>
      <c r="B120" s="664"/>
      <c r="C120" s="665"/>
      <c r="D120" s="665"/>
      <c r="E120" s="665"/>
      <c r="F120" s="665"/>
      <c r="G120" s="665"/>
      <c r="H120" s="665"/>
      <c r="I120" s="665"/>
      <c r="J120" s="665"/>
      <c r="K120" s="665"/>
      <c r="L120" s="663"/>
      <c r="M120" s="663"/>
      <c r="N120" s="663"/>
      <c r="O120" s="663"/>
      <c r="P120" s="663"/>
      <c r="Q120" s="652"/>
      <c r="R120" s="652"/>
      <c r="S120" s="652"/>
      <c r="T120" s="652"/>
      <c r="U120" s="652"/>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48">
        <f t="shared" si="3"/>
        <v>82</v>
      </c>
      <c r="B121" s="664"/>
      <c r="C121" s="665"/>
      <c r="D121" s="665"/>
      <c r="E121" s="665"/>
      <c r="F121" s="665"/>
      <c r="G121" s="665"/>
      <c r="H121" s="665"/>
      <c r="I121" s="665"/>
      <c r="J121" s="665"/>
      <c r="K121" s="665"/>
      <c r="L121" s="663"/>
      <c r="M121" s="663"/>
      <c r="N121" s="663"/>
      <c r="O121" s="663"/>
      <c r="P121" s="663"/>
      <c r="Q121" s="652"/>
      <c r="R121" s="652"/>
      <c r="S121" s="652"/>
      <c r="T121" s="652"/>
      <c r="U121" s="652"/>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48">
        <f t="shared" si="3"/>
        <v>83</v>
      </c>
      <c r="B122" s="664"/>
      <c r="C122" s="665"/>
      <c r="D122" s="665"/>
      <c r="E122" s="665"/>
      <c r="F122" s="665"/>
      <c r="G122" s="665"/>
      <c r="H122" s="665"/>
      <c r="I122" s="665"/>
      <c r="J122" s="665"/>
      <c r="K122" s="665"/>
      <c r="L122" s="663"/>
      <c r="M122" s="663"/>
      <c r="N122" s="663"/>
      <c r="O122" s="663"/>
      <c r="P122" s="663"/>
      <c r="Q122" s="652"/>
      <c r="R122" s="652"/>
      <c r="S122" s="652"/>
      <c r="T122" s="652"/>
      <c r="U122" s="652"/>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48">
        <f t="shared" si="3"/>
        <v>84</v>
      </c>
      <c r="B123" s="664"/>
      <c r="C123" s="665"/>
      <c r="D123" s="665"/>
      <c r="E123" s="665"/>
      <c r="F123" s="665"/>
      <c r="G123" s="665"/>
      <c r="H123" s="665"/>
      <c r="I123" s="665"/>
      <c r="J123" s="665"/>
      <c r="K123" s="665"/>
      <c r="L123" s="663"/>
      <c r="M123" s="663"/>
      <c r="N123" s="663"/>
      <c r="O123" s="663"/>
      <c r="P123" s="663"/>
      <c r="Q123" s="652"/>
      <c r="R123" s="652"/>
      <c r="S123" s="652"/>
      <c r="T123" s="652"/>
      <c r="U123" s="652"/>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48">
        <f t="shared" si="3"/>
        <v>85</v>
      </c>
      <c r="B124" s="664"/>
      <c r="C124" s="665"/>
      <c r="D124" s="665"/>
      <c r="E124" s="665"/>
      <c r="F124" s="665"/>
      <c r="G124" s="665"/>
      <c r="H124" s="665"/>
      <c r="I124" s="665"/>
      <c r="J124" s="665"/>
      <c r="K124" s="665"/>
      <c r="L124" s="663"/>
      <c r="M124" s="663"/>
      <c r="N124" s="663"/>
      <c r="O124" s="663"/>
      <c r="P124" s="663"/>
      <c r="Q124" s="652"/>
      <c r="R124" s="652"/>
      <c r="S124" s="652"/>
      <c r="T124" s="652"/>
      <c r="U124" s="652"/>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48">
        <f t="shared" si="3"/>
        <v>86</v>
      </c>
      <c r="B125" s="664"/>
      <c r="C125" s="665"/>
      <c r="D125" s="665"/>
      <c r="E125" s="665"/>
      <c r="F125" s="665"/>
      <c r="G125" s="665"/>
      <c r="H125" s="665"/>
      <c r="I125" s="665"/>
      <c r="J125" s="665"/>
      <c r="K125" s="665"/>
      <c r="L125" s="663"/>
      <c r="M125" s="663"/>
      <c r="N125" s="663"/>
      <c r="O125" s="663"/>
      <c r="P125" s="663"/>
      <c r="Q125" s="652"/>
      <c r="R125" s="652"/>
      <c r="S125" s="652"/>
      <c r="T125" s="652"/>
      <c r="U125" s="652"/>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48">
        <f t="shared" si="3"/>
        <v>87</v>
      </c>
      <c r="B126" s="664"/>
      <c r="C126" s="665"/>
      <c r="D126" s="665"/>
      <c r="E126" s="665"/>
      <c r="F126" s="665"/>
      <c r="G126" s="665"/>
      <c r="H126" s="665"/>
      <c r="I126" s="665"/>
      <c r="J126" s="665"/>
      <c r="K126" s="665"/>
      <c r="L126" s="663"/>
      <c r="M126" s="663"/>
      <c r="N126" s="663"/>
      <c r="O126" s="663"/>
      <c r="P126" s="663"/>
      <c r="Q126" s="652"/>
      <c r="R126" s="652"/>
      <c r="S126" s="652"/>
      <c r="T126" s="652"/>
      <c r="U126" s="652"/>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48">
        <f t="shared" si="3"/>
        <v>88</v>
      </c>
      <c r="B127" s="664"/>
      <c r="C127" s="665"/>
      <c r="D127" s="665"/>
      <c r="E127" s="665"/>
      <c r="F127" s="665"/>
      <c r="G127" s="665"/>
      <c r="H127" s="665"/>
      <c r="I127" s="665"/>
      <c r="J127" s="665"/>
      <c r="K127" s="665"/>
      <c r="L127" s="663"/>
      <c r="M127" s="663"/>
      <c r="N127" s="663"/>
      <c r="O127" s="663"/>
      <c r="P127" s="663"/>
      <c r="Q127" s="652"/>
      <c r="R127" s="652"/>
      <c r="S127" s="652"/>
      <c r="T127" s="652"/>
      <c r="U127" s="652"/>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48">
        <f t="shared" si="3"/>
        <v>89</v>
      </c>
      <c r="B128" s="664"/>
      <c r="C128" s="665"/>
      <c r="D128" s="665"/>
      <c r="E128" s="665"/>
      <c r="F128" s="665"/>
      <c r="G128" s="665"/>
      <c r="H128" s="665"/>
      <c r="I128" s="665"/>
      <c r="J128" s="665"/>
      <c r="K128" s="665"/>
      <c r="L128" s="663"/>
      <c r="M128" s="663"/>
      <c r="N128" s="663"/>
      <c r="O128" s="663"/>
      <c r="P128" s="663"/>
      <c r="Q128" s="652"/>
      <c r="R128" s="652"/>
      <c r="S128" s="652"/>
      <c r="T128" s="652"/>
      <c r="U128" s="652"/>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48">
        <f t="shared" si="3"/>
        <v>90</v>
      </c>
      <c r="B129" s="664"/>
      <c r="C129" s="665"/>
      <c r="D129" s="665"/>
      <c r="E129" s="665"/>
      <c r="F129" s="665"/>
      <c r="G129" s="665"/>
      <c r="H129" s="665"/>
      <c r="I129" s="665"/>
      <c r="J129" s="665"/>
      <c r="K129" s="665"/>
      <c r="L129" s="663"/>
      <c r="M129" s="663"/>
      <c r="N129" s="663"/>
      <c r="O129" s="663"/>
      <c r="P129" s="663"/>
      <c r="Q129" s="652"/>
      <c r="R129" s="652"/>
      <c r="S129" s="652"/>
      <c r="T129" s="652"/>
      <c r="U129" s="652"/>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48">
        <f t="shared" si="3"/>
        <v>91</v>
      </c>
      <c r="B130" s="664"/>
      <c r="C130" s="665"/>
      <c r="D130" s="665"/>
      <c r="E130" s="665"/>
      <c r="F130" s="665"/>
      <c r="G130" s="665"/>
      <c r="H130" s="665"/>
      <c r="I130" s="665"/>
      <c r="J130" s="665"/>
      <c r="K130" s="665"/>
      <c r="L130" s="663"/>
      <c r="M130" s="663"/>
      <c r="N130" s="663"/>
      <c r="O130" s="663"/>
      <c r="P130" s="663"/>
      <c r="Q130" s="652"/>
      <c r="R130" s="652"/>
      <c r="S130" s="652"/>
      <c r="T130" s="652"/>
      <c r="U130" s="652"/>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48">
        <f t="shared" si="3"/>
        <v>92</v>
      </c>
      <c r="B131" s="664"/>
      <c r="C131" s="665"/>
      <c r="D131" s="665"/>
      <c r="E131" s="665"/>
      <c r="F131" s="665"/>
      <c r="G131" s="665"/>
      <c r="H131" s="665"/>
      <c r="I131" s="665"/>
      <c r="J131" s="665"/>
      <c r="K131" s="665"/>
      <c r="L131" s="663"/>
      <c r="M131" s="663"/>
      <c r="N131" s="663"/>
      <c r="O131" s="663"/>
      <c r="P131" s="663"/>
      <c r="Q131" s="652"/>
      <c r="R131" s="652"/>
      <c r="S131" s="652"/>
      <c r="T131" s="652"/>
      <c r="U131" s="652"/>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48">
        <f t="shared" si="3"/>
        <v>93</v>
      </c>
      <c r="B132" s="664"/>
      <c r="C132" s="665"/>
      <c r="D132" s="665"/>
      <c r="E132" s="665"/>
      <c r="F132" s="665"/>
      <c r="G132" s="665"/>
      <c r="H132" s="665"/>
      <c r="I132" s="665"/>
      <c r="J132" s="665"/>
      <c r="K132" s="665"/>
      <c r="L132" s="663"/>
      <c r="M132" s="663"/>
      <c r="N132" s="663"/>
      <c r="O132" s="663"/>
      <c r="P132" s="663"/>
      <c r="Q132" s="652"/>
      <c r="R132" s="652"/>
      <c r="S132" s="652"/>
      <c r="T132" s="652"/>
      <c r="U132" s="652"/>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48">
        <f t="shared" si="3"/>
        <v>94</v>
      </c>
      <c r="B133" s="664"/>
      <c r="C133" s="665"/>
      <c r="D133" s="665"/>
      <c r="E133" s="665"/>
      <c r="F133" s="665"/>
      <c r="G133" s="665"/>
      <c r="H133" s="665"/>
      <c r="I133" s="665"/>
      <c r="J133" s="665"/>
      <c r="K133" s="665"/>
      <c r="L133" s="663"/>
      <c r="M133" s="663"/>
      <c r="N133" s="663"/>
      <c r="O133" s="663"/>
      <c r="P133" s="663"/>
      <c r="Q133" s="652"/>
      <c r="R133" s="652"/>
      <c r="S133" s="652"/>
      <c r="T133" s="652"/>
      <c r="U133" s="652"/>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48">
        <f t="shared" si="3"/>
        <v>95</v>
      </c>
      <c r="B134" s="664"/>
      <c r="C134" s="665"/>
      <c r="D134" s="665"/>
      <c r="E134" s="665"/>
      <c r="F134" s="665"/>
      <c r="G134" s="665"/>
      <c r="H134" s="665"/>
      <c r="I134" s="665"/>
      <c r="J134" s="665"/>
      <c r="K134" s="665"/>
      <c r="L134" s="663"/>
      <c r="M134" s="663"/>
      <c r="N134" s="663"/>
      <c r="O134" s="663"/>
      <c r="P134" s="663"/>
      <c r="Q134" s="652"/>
      <c r="R134" s="652"/>
      <c r="S134" s="652"/>
      <c r="T134" s="652"/>
      <c r="U134" s="652"/>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48">
        <f t="shared" si="3"/>
        <v>96</v>
      </c>
      <c r="B135" s="664"/>
      <c r="C135" s="665"/>
      <c r="D135" s="665"/>
      <c r="E135" s="665"/>
      <c r="F135" s="665"/>
      <c r="G135" s="665"/>
      <c r="H135" s="665"/>
      <c r="I135" s="665"/>
      <c r="J135" s="665"/>
      <c r="K135" s="665"/>
      <c r="L135" s="663"/>
      <c r="M135" s="663"/>
      <c r="N135" s="663"/>
      <c r="O135" s="663"/>
      <c r="P135" s="663"/>
      <c r="Q135" s="652"/>
      <c r="R135" s="652"/>
      <c r="S135" s="652"/>
      <c r="T135" s="652"/>
      <c r="U135" s="652"/>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48">
        <f t="shared" si="3"/>
        <v>97</v>
      </c>
      <c r="B136" s="664"/>
      <c r="C136" s="665"/>
      <c r="D136" s="665"/>
      <c r="E136" s="665"/>
      <c r="F136" s="665"/>
      <c r="G136" s="665"/>
      <c r="H136" s="665"/>
      <c r="I136" s="665"/>
      <c r="J136" s="665"/>
      <c r="K136" s="665"/>
      <c r="L136" s="663"/>
      <c r="M136" s="663"/>
      <c r="N136" s="663"/>
      <c r="O136" s="663"/>
      <c r="P136" s="663"/>
      <c r="Q136" s="652"/>
      <c r="R136" s="652"/>
      <c r="S136" s="652"/>
      <c r="T136" s="652"/>
      <c r="U136" s="652"/>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48">
        <f t="shared" si="3"/>
        <v>98</v>
      </c>
      <c r="B137" s="664"/>
      <c r="C137" s="665"/>
      <c r="D137" s="665"/>
      <c r="E137" s="665"/>
      <c r="F137" s="665"/>
      <c r="G137" s="665"/>
      <c r="H137" s="665"/>
      <c r="I137" s="665"/>
      <c r="J137" s="665"/>
      <c r="K137" s="665"/>
      <c r="L137" s="663"/>
      <c r="M137" s="663"/>
      <c r="N137" s="663"/>
      <c r="O137" s="663"/>
      <c r="P137" s="663"/>
      <c r="Q137" s="652"/>
      <c r="R137" s="652"/>
      <c r="S137" s="652"/>
      <c r="T137" s="652"/>
      <c r="U137" s="652"/>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48">
        <f t="shared" si="3"/>
        <v>99</v>
      </c>
      <c r="B138" s="664"/>
      <c r="C138" s="665"/>
      <c r="D138" s="665"/>
      <c r="E138" s="665"/>
      <c r="F138" s="665"/>
      <c r="G138" s="665"/>
      <c r="H138" s="665"/>
      <c r="I138" s="665"/>
      <c r="J138" s="665"/>
      <c r="K138" s="665"/>
      <c r="L138" s="663"/>
      <c r="M138" s="663"/>
      <c r="N138" s="663"/>
      <c r="O138" s="663"/>
      <c r="P138" s="663"/>
      <c r="Q138" s="652"/>
      <c r="R138" s="652"/>
      <c r="S138" s="652"/>
      <c r="T138" s="652"/>
      <c r="U138" s="652"/>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48">
        <f t="shared" si="3"/>
        <v>100</v>
      </c>
      <c r="B139" s="664"/>
      <c r="C139" s="665"/>
      <c r="D139" s="665"/>
      <c r="E139" s="665"/>
      <c r="F139" s="665"/>
      <c r="G139" s="665"/>
      <c r="H139" s="665"/>
      <c r="I139" s="665"/>
      <c r="J139" s="665"/>
      <c r="K139" s="665"/>
      <c r="L139" s="663"/>
      <c r="M139" s="663"/>
      <c r="N139" s="663"/>
      <c r="O139" s="663"/>
      <c r="P139" s="663"/>
      <c r="Q139" s="652"/>
      <c r="R139" s="652"/>
      <c r="S139" s="652"/>
      <c r="T139" s="652"/>
      <c r="U139" s="652"/>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A107" sqref="BA107:BA113"/>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3" t="s">
        <v>7</v>
      </c>
      <c r="AD1" s="873"/>
      <c r="AE1" s="873"/>
      <c r="AF1" s="873" t="str">
        <f>IF(基本情報入力シート!C11="","",基本情報入力シート!C11)</f>
        <v>東京都</v>
      </c>
      <c r="AG1" s="873"/>
      <c r="AH1" s="873"/>
      <c r="AI1" s="873"/>
      <c r="AJ1" s="873"/>
      <c r="AK1" s="87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5" t="s">
        <v>51</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6" t="s">
        <v>11</v>
      </c>
      <c r="C5" s="886"/>
      <c r="D5" s="886"/>
      <c r="E5" s="886"/>
      <c r="F5" s="886"/>
      <c r="G5" s="886"/>
      <c r="H5" s="887" t="str">
        <f>IF(基本情報入力シート!L15="","",基本情報入力シート!L15)</f>
        <v>○○ケアサービス</v>
      </c>
      <c r="I5" s="887"/>
      <c r="J5" s="887"/>
      <c r="K5" s="887"/>
      <c r="L5" s="887"/>
      <c r="M5" s="887"/>
      <c r="N5" s="887"/>
      <c r="O5" s="887"/>
      <c r="P5" s="887"/>
      <c r="Q5" s="887"/>
      <c r="R5" s="887"/>
      <c r="S5" s="887"/>
      <c r="T5" s="887"/>
      <c r="U5" s="887"/>
      <c r="V5" s="887"/>
      <c r="W5" s="887"/>
      <c r="X5" s="887"/>
      <c r="Y5" s="887"/>
      <c r="Z5" s="887"/>
      <c r="AA5" s="887"/>
      <c r="AB5" s="887"/>
      <c r="AC5" s="887"/>
      <c r="AD5" s="887"/>
      <c r="AE5" s="887"/>
      <c r="AF5" s="887"/>
      <c r="AG5" s="887"/>
      <c r="AH5" s="887"/>
      <c r="AI5" s="887"/>
      <c r="AJ5" s="887"/>
      <c r="AK5" s="888"/>
      <c r="AL5" s="247"/>
      <c r="AM5" s="247"/>
      <c r="AN5" s="247"/>
      <c r="AO5" s="247"/>
      <c r="AP5" s="247"/>
      <c r="AQ5" s="247"/>
      <c r="AR5" s="247"/>
      <c r="AS5" s="247"/>
      <c r="AT5" s="247"/>
      <c r="AU5" s="247"/>
      <c r="AV5" s="247"/>
      <c r="AW5" s="247"/>
      <c r="AX5" s="247"/>
      <c r="AY5" s="247"/>
    </row>
    <row r="6" spans="1:51" s="12" customFormat="1" ht="25.5" customHeight="1">
      <c r="A6" s="247"/>
      <c r="B6" s="889" t="s">
        <v>53</v>
      </c>
      <c r="C6" s="889"/>
      <c r="D6" s="889"/>
      <c r="E6" s="889"/>
      <c r="F6" s="889"/>
      <c r="G6" s="889"/>
      <c r="H6" s="890" t="str">
        <f>IF(基本情報入力シート!L16="","",基本情報入力シート!L16)</f>
        <v>○○ケアサービス</v>
      </c>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1"/>
      <c r="AL6" s="247"/>
      <c r="AM6" s="247"/>
      <c r="AN6" s="247"/>
      <c r="AO6" s="247"/>
      <c r="AP6" s="247"/>
      <c r="AQ6" s="247"/>
      <c r="AR6" s="247"/>
      <c r="AS6" s="247"/>
      <c r="AT6" s="247"/>
      <c r="AU6" s="247"/>
      <c r="AV6" s="247"/>
      <c r="AW6" s="247"/>
      <c r="AX6" s="247"/>
      <c r="AY6" s="247"/>
    </row>
    <row r="7" spans="1:51" s="12" customFormat="1" ht="12.75" customHeight="1">
      <c r="A7" s="247"/>
      <c r="B7" s="892" t="s">
        <v>54</v>
      </c>
      <c r="C7" s="892"/>
      <c r="D7" s="892"/>
      <c r="E7" s="892"/>
      <c r="F7" s="892"/>
      <c r="G7" s="892"/>
      <c r="H7" s="248" t="s">
        <v>14</v>
      </c>
      <c r="I7" s="893" t="str">
        <f>IF(基本情報入力シート!AO18="－","",基本情報入力シート!AO18)</f>
        <v>100-0005</v>
      </c>
      <c r="J7" s="893"/>
      <c r="K7" s="893"/>
      <c r="L7" s="89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2"/>
      <c r="C8" s="892"/>
      <c r="D8" s="892"/>
      <c r="E8" s="892"/>
      <c r="F8" s="892"/>
      <c r="G8" s="892"/>
      <c r="H8" s="894" t="str">
        <f>IF(基本情報入力シート!L18="","",基本情報入力シート!L18)</f>
        <v>東京都千代田区１－１－１</v>
      </c>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247"/>
      <c r="AM8" s="247"/>
      <c r="AN8" s="247"/>
      <c r="AO8" s="247"/>
      <c r="AP8" s="247"/>
      <c r="AQ8" s="247"/>
      <c r="AR8" s="247"/>
      <c r="AS8" s="247"/>
      <c r="AT8" s="247"/>
      <c r="AU8" s="247"/>
      <c r="AV8" s="247"/>
      <c r="AW8" s="247"/>
      <c r="AX8" s="247"/>
      <c r="AY8" s="247" t="b">
        <v>1</v>
      </c>
    </row>
    <row r="9" spans="1:51" s="12" customFormat="1" ht="16.5" customHeight="1">
      <c r="A9" s="247"/>
      <c r="B9" s="892"/>
      <c r="C9" s="892"/>
      <c r="D9" s="892"/>
      <c r="E9" s="892"/>
      <c r="F9" s="892"/>
      <c r="G9" s="892"/>
      <c r="H9" s="895" t="str">
        <f>IF(基本情報入力シート!L19="","",基本情報入力シート!L19)</f>
        <v>○○ビル○○号室</v>
      </c>
      <c r="I9" s="895"/>
      <c r="J9" s="895"/>
      <c r="K9" s="895"/>
      <c r="L9" s="895"/>
      <c r="M9" s="895"/>
      <c r="N9" s="895"/>
      <c r="O9" s="895"/>
      <c r="P9" s="895"/>
      <c r="Q9" s="895"/>
      <c r="R9" s="895"/>
      <c r="S9" s="895"/>
      <c r="T9" s="895"/>
      <c r="U9" s="895"/>
      <c r="V9" s="895"/>
      <c r="W9" s="895"/>
      <c r="X9" s="895"/>
      <c r="Y9" s="895"/>
      <c r="Z9" s="895"/>
      <c r="AA9" s="895"/>
      <c r="AB9" s="895"/>
      <c r="AC9" s="895"/>
      <c r="AD9" s="895"/>
      <c r="AE9" s="895"/>
      <c r="AF9" s="895"/>
      <c r="AG9" s="895"/>
      <c r="AH9" s="895"/>
      <c r="AI9" s="895"/>
      <c r="AJ9" s="895"/>
      <c r="AK9" s="896"/>
      <c r="AL9" s="247"/>
      <c r="AM9" s="247"/>
      <c r="AN9" s="247"/>
      <c r="AO9" s="247"/>
      <c r="AP9" s="247"/>
      <c r="AQ9" s="247"/>
      <c r="AR9" s="247"/>
      <c r="AS9" s="247"/>
      <c r="AT9" s="247"/>
      <c r="AU9" s="247"/>
      <c r="AV9" s="247"/>
      <c r="AW9" s="247"/>
      <c r="AX9" s="247"/>
      <c r="AY9" s="247"/>
    </row>
    <row r="10" spans="1:51" s="12" customFormat="1" ht="13.5" customHeight="1">
      <c r="A10" s="247"/>
      <c r="B10" s="905" t="s">
        <v>11</v>
      </c>
      <c r="C10" s="905"/>
      <c r="D10" s="905"/>
      <c r="E10" s="905"/>
      <c r="F10" s="905"/>
      <c r="G10" s="905"/>
      <c r="H10" s="887" t="str">
        <f>IF(基本情報入力シート!L23="","",基本情報入力シート!L23)</f>
        <v>コウロウ　タロウ</v>
      </c>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8"/>
      <c r="AL10" s="247"/>
      <c r="AM10" s="247"/>
      <c r="AN10" s="247"/>
      <c r="AO10" s="247"/>
      <c r="AP10" s="247"/>
      <c r="AQ10" s="247"/>
      <c r="AR10" s="247"/>
      <c r="AS10" s="247"/>
      <c r="AT10" s="247"/>
      <c r="AU10" s="247"/>
      <c r="AV10" s="247"/>
      <c r="AW10" s="247"/>
      <c r="AX10" s="247"/>
      <c r="AY10" s="247"/>
    </row>
    <row r="11" spans="1:51" s="12" customFormat="1" ht="22.5" customHeight="1">
      <c r="A11" s="247"/>
      <c r="B11" s="906" t="s">
        <v>55</v>
      </c>
      <c r="C11" s="906"/>
      <c r="D11" s="906"/>
      <c r="E11" s="906"/>
      <c r="F11" s="906"/>
      <c r="G11" s="906"/>
      <c r="H11" s="907" t="str">
        <f>IF(基本情報入力シート!L24="","",基本情報入力シート!L24)</f>
        <v>厚労　太郎</v>
      </c>
      <c r="I11" s="907"/>
      <c r="J11" s="907"/>
      <c r="K11" s="907"/>
      <c r="L11" s="907"/>
      <c r="M11" s="907"/>
      <c r="N11" s="907"/>
      <c r="O11" s="907"/>
      <c r="P11" s="907"/>
      <c r="Q11" s="907"/>
      <c r="R11" s="907"/>
      <c r="S11" s="907"/>
      <c r="T11" s="907"/>
      <c r="U11" s="907"/>
      <c r="V11" s="907"/>
      <c r="W11" s="907"/>
      <c r="X11" s="907"/>
      <c r="Y11" s="907"/>
      <c r="Z11" s="907"/>
      <c r="AA11" s="907"/>
      <c r="AB11" s="907"/>
      <c r="AC11" s="907"/>
      <c r="AD11" s="907"/>
      <c r="AE11" s="907"/>
      <c r="AF11" s="907"/>
      <c r="AG11" s="907"/>
      <c r="AH11" s="907"/>
      <c r="AI11" s="907"/>
      <c r="AJ11" s="907"/>
      <c r="AK11" s="908"/>
      <c r="AL11" s="247"/>
      <c r="AM11" s="247"/>
      <c r="AN11" s="247"/>
      <c r="AO11" s="247"/>
      <c r="AP11" s="247"/>
      <c r="AQ11" s="247"/>
      <c r="AR11" s="247"/>
      <c r="AS11" s="247"/>
      <c r="AT11" s="247"/>
      <c r="AU11" s="247"/>
      <c r="AV11" s="247"/>
      <c r="AW11" s="247"/>
      <c r="AX11" s="247"/>
      <c r="AY11" s="247"/>
    </row>
    <row r="12" spans="1:51" s="12" customFormat="1" ht="18.75" customHeight="1">
      <c r="A12" s="247"/>
      <c r="B12" s="909" t="s">
        <v>56</v>
      </c>
      <c r="C12" s="909"/>
      <c r="D12" s="909"/>
      <c r="E12" s="909"/>
      <c r="F12" s="909"/>
      <c r="G12" s="909"/>
      <c r="H12" s="909" t="s">
        <v>25</v>
      </c>
      <c r="I12" s="910"/>
      <c r="J12" s="910"/>
      <c r="K12" s="910"/>
      <c r="L12" s="899" t="str">
        <f>IF(基本情報入力シート!L25="","",基本情報入力シート!L25)</f>
        <v>000-0000-0000</v>
      </c>
      <c r="M12" s="899"/>
      <c r="N12" s="899"/>
      <c r="O12" s="899"/>
      <c r="P12" s="899"/>
      <c r="Q12" s="899"/>
      <c r="R12" s="899"/>
      <c r="S12" s="899"/>
      <c r="T12" s="899"/>
      <c r="U12" s="899"/>
      <c r="V12" s="911" t="s">
        <v>26</v>
      </c>
      <c r="W12" s="911"/>
      <c r="X12" s="911"/>
      <c r="Y12" s="911"/>
      <c r="Z12" s="899" t="str">
        <f>IF(基本情報入力シート!L26="","",基本情報入力シート!L26)</f>
        <v>aaa@aaa.com</v>
      </c>
      <c r="AA12" s="899"/>
      <c r="AB12" s="899"/>
      <c r="AC12" s="899"/>
      <c r="AD12" s="899"/>
      <c r="AE12" s="899"/>
      <c r="AF12" s="899"/>
      <c r="AG12" s="899"/>
      <c r="AH12" s="899"/>
      <c r="AI12" s="899"/>
      <c r="AJ12" s="899"/>
      <c r="AK12" s="900"/>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2" t="s">
        <v>58</v>
      </c>
      <c r="C15" s="902"/>
      <c r="D15" s="902"/>
      <c r="E15" s="902"/>
      <c r="F15" s="902"/>
      <c r="G15" s="902"/>
      <c r="H15" s="902"/>
      <c r="I15" s="902"/>
      <c r="J15" s="902"/>
      <c r="K15" s="902"/>
      <c r="L15" s="902"/>
      <c r="M15" s="902"/>
      <c r="N15" s="902"/>
      <c r="O15" s="902"/>
      <c r="P15" s="902"/>
      <c r="Q15" s="902"/>
      <c r="R15" s="902"/>
      <c r="S15" s="902"/>
      <c r="T15" s="902"/>
      <c r="U15" s="902"/>
      <c r="V15" s="902"/>
      <c r="W15" s="903"/>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80" t="s">
        <v>60</v>
      </c>
      <c r="D16" s="880"/>
      <c r="E16" s="880"/>
      <c r="F16" s="880"/>
      <c r="G16" s="880"/>
      <c r="H16" s="880"/>
      <c r="I16" s="880"/>
      <c r="J16" s="880"/>
      <c r="K16" s="880"/>
      <c r="L16" s="880"/>
      <c r="M16" s="880"/>
      <c r="N16" s="880"/>
      <c r="O16" s="880"/>
      <c r="P16" s="880"/>
      <c r="Q16" s="904">
        <f>SUM('別紙様式2-2（個票（４、５月））'!L5:M5,'別紙様式2-3（個票（６月以降））'!K6)</f>
        <v>144283008</v>
      </c>
      <c r="R16" s="904"/>
      <c r="S16" s="904"/>
      <c r="T16" s="904"/>
      <c r="U16" s="904"/>
      <c r="V16" s="904"/>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7" t="s">
        <v>63</v>
      </c>
      <c r="D17" s="897"/>
      <c r="E17" s="897"/>
      <c r="F17" s="897"/>
      <c r="G17" s="897"/>
      <c r="H17" s="897"/>
      <c r="I17" s="897"/>
      <c r="J17" s="897"/>
      <c r="K17" s="897"/>
      <c r="L17" s="897"/>
      <c r="M17" s="897"/>
      <c r="N17" s="897"/>
      <c r="O17" s="897"/>
      <c r="P17" s="897"/>
      <c r="Q17" s="898">
        <v>150000000</v>
      </c>
      <c r="R17" s="898"/>
      <c r="S17" s="898"/>
      <c r="T17" s="898"/>
      <c r="U17" s="898"/>
      <c r="V17" s="898"/>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1" t="s">
        <v>67</v>
      </c>
      <c r="D20" s="901"/>
      <c r="E20" s="901"/>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8" t="s">
        <v>68</v>
      </c>
      <c r="C22" s="878"/>
      <c r="D22" s="878"/>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15"/>
      <c r="AM22" s="15"/>
      <c r="AN22" s="15"/>
      <c r="AO22" s="15"/>
      <c r="AP22" s="15"/>
      <c r="AQ22" s="15"/>
      <c r="AR22" s="15"/>
      <c r="AS22" s="15"/>
      <c r="AT22" s="15"/>
      <c r="AU22" s="15"/>
      <c r="AV22" s="15"/>
      <c r="AW22" s="15"/>
      <c r="AX22" s="15"/>
      <c r="AY22" s="15"/>
    </row>
    <row r="23" spans="1:60" ht="19.149999999999999" customHeight="1" thickBot="1">
      <c r="A23" s="15"/>
      <c r="B23" s="879" t="s">
        <v>69</v>
      </c>
      <c r="C23" s="879"/>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15"/>
      <c r="AM23" s="15"/>
      <c r="AN23" s="15"/>
      <c r="AO23" s="15"/>
      <c r="AP23" s="15"/>
      <c r="AQ23" s="15"/>
      <c r="AR23" s="15"/>
      <c r="AS23" s="268"/>
      <c r="AT23" s="15"/>
      <c r="AU23" s="15"/>
      <c r="AV23" s="15"/>
      <c r="AW23" s="15"/>
      <c r="AX23" s="15"/>
      <c r="AY23" s="15"/>
    </row>
    <row r="24" spans="1:60" ht="18" customHeight="1" thickBot="1">
      <c r="A24" s="15"/>
      <c r="B24" s="870" t="s">
        <v>70</v>
      </c>
      <c r="C24" s="870"/>
      <c r="D24" s="870"/>
      <c r="E24" s="870"/>
      <c r="F24" s="870"/>
      <c r="G24" s="870"/>
      <c r="H24" s="870"/>
      <c r="I24" s="870"/>
      <c r="J24" s="870"/>
      <c r="K24" s="870"/>
      <c r="L24" s="870"/>
      <c r="M24" s="870"/>
      <c r="N24" s="870"/>
      <c r="O24" s="870"/>
      <c r="P24" s="870"/>
      <c r="Q24" s="870"/>
      <c r="R24" s="870"/>
      <c r="S24" s="870"/>
      <c r="T24" s="870"/>
      <c r="U24" s="870"/>
      <c r="V24" s="870"/>
      <c r="W24" s="870"/>
      <c r="X24" s="870"/>
      <c r="Y24" s="870"/>
      <c r="Z24" s="870"/>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880" t="s">
        <v>71</v>
      </c>
      <c r="D25" s="880"/>
      <c r="E25" s="880"/>
      <c r="F25" s="880"/>
      <c r="G25" s="880"/>
      <c r="H25" s="880"/>
      <c r="I25" s="880"/>
      <c r="J25" s="880"/>
      <c r="K25" s="880"/>
      <c r="L25" s="880"/>
      <c r="M25" s="880"/>
      <c r="N25" s="880"/>
      <c r="O25" s="880"/>
      <c r="P25" s="880"/>
      <c r="Q25" s="880"/>
      <c r="R25" s="880"/>
      <c r="S25" s="880"/>
      <c r="T25" s="881">
        <f>SUM('別紙様式2-2（個票（４、５月））'!L6:L6,'別紙様式2-3（個票（６月以降））'!K7)</f>
        <v>47285918</v>
      </c>
      <c r="U25" s="881"/>
      <c r="V25" s="881"/>
      <c r="W25" s="881"/>
      <c r="X25" s="881"/>
      <c r="Y25" s="881"/>
      <c r="Z25" s="273" t="s">
        <v>61</v>
      </c>
      <c r="AA25" s="274" t="s">
        <v>64</v>
      </c>
      <c r="AB25" s="882" t="str">
        <f>IF(H6="", "", IFERROR(IF(T26&gt;=T25,"○","×"),""))</f>
        <v>○</v>
      </c>
      <c r="AC25" s="275"/>
      <c r="AD25" s="276"/>
      <c r="AE25" s="276"/>
      <c r="AF25" s="276"/>
      <c r="AG25" s="276"/>
      <c r="AH25" s="276"/>
      <c r="AI25" s="276"/>
      <c r="AJ25" s="276"/>
      <c r="AK25" s="276"/>
      <c r="AL25" s="15"/>
      <c r="AM25" s="818" t="s">
        <v>72</v>
      </c>
      <c r="AN25" s="819"/>
      <c r="AO25" s="819"/>
      <c r="AP25" s="819"/>
      <c r="AQ25" s="819"/>
      <c r="AR25" s="819"/>
      <c r="AS25" s="819"/>
      <c r="AT25" s="819"/>
      <c r="AU25" s="819"/>
      <c r="AV25" s="819"/>
      <c r="AW25" s="819"/>
      <c r="AX25" s="819"/>
      <c r="AY25" s="820"/>
    </row>
    <row r="26" spans="1:60" ht="28.5" customHeight="1" thickBot="1">
      <c r="A26" s="15"/>
      <c r="B26" s="272" t="s">
        <v>62</v>
      </c>
      <c r="C26" s="779" t="s">
        <v>73</v>
      </c>
      <c r="D26" s="779"/>
      <c r="E26" s="779"/>
      <c r="F26" s="779"/>
      <c r="G26" s="779"/>
      <c r="H26" s="779"/>
      <c r="I26" s="779"/>
      <c r="J26" s="779"/>
      <c r="K26" s="779"/>
      <c r="L26" s="779"/>
      <c r="M26" s="779"/>
      <c r="N26" s="779"/>
      <c r="O26" s="779"/>
      <c r="P26" s="779"/>
      <c r="Q26" s="779"/>
      <c r="R26" s="779"/>
      <c r="S26" s="779"/>
      <c r="T26" s="871">
        <v>50000000</v>
      </c>
      <c r="U26" s="871"/>
      <c r="V26" s="871"/>
      <c r="W26" s="871"/>
      <c r="X26" s="871"/>
      <c r="Y26" s="872"/>
      <c r="Z26" s="277" t="s">
        <v>61</v>
      </c>
      <c r="AA26" s="274" t="s">
        <v>64</v>
      </c>
      <c r="AB26" s="883"/>
      <c r="AC26" s="275"/>
      <c r="AD26" s="276"/>
      <c r="AE26" s="276"/>
      <c r="AF26" s="276"/>
      <c r="AG26" s="276"/>
      <c r="AH26" s="276"/>
      <c r="AI26" s="276"/>
      <c r="AJ26" s="276"/>
      <c r="AK26" s="276"/>
      <c r="AL26" s="15"/>
      <c r="AM26" s="821"/>
      <c r="AN26" s="822"/>
      <c r="AO26" s="822"/>
      <c r="AP26" s="822"/>
      <c r="AQ26" s="822"/>
      <c r="AR26" s="822"/>
      <c r="AS26" s="822"/>
      <c r="AT26" s="822"/>
      <c r="AU26" s="822"/>
      <c r="AV26" s="822"/>
      <c r="AW26" s="822"/>
      <c r="AX26" s="822"/>
      <c r="AY26" s="823"/>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7" t="s">
        <v>74</v>
      </c>
      <c r="D29" s="877"/>
      <c r="E29" s="877"/>
      <c r="F29" s="877"/>
      <c r="G29" s="877"/>
      <c r="H29" s="877"/>
      <c r="I29" s="877"/>
      <c r="J29" s="877"/>
      <c r="K29" s="877"/>
      <c r="L29" s="877"/>
      <c r="M29" s="877"/>
      <c r="N29" s="877"/>
      <c r="O29" s="877"/>
      <c r="P29" s="877"/>
      <c r="Q29" s="877"/>
      <c r="R29" s="877"/>
      <c r="S29" s="877"/>
      <c r="T29" s="877"/>
      <c r="U29" s="877"/>
      <c r="V29" s="877"/>
      <c r="W29" s="877"/>
      <c r="X29" s="877"/>
      <c r="Y29" s="877"/>
      <c r="Z29" s="877"/>
      <c r="AA29" s="877"/>
      <c r="AB29" s="877"/>
      <c r="AC29" s="877"/>
      <c r="AD29" s="877"/>
      <c r="AE29" s="877"/>
      <c r="AF29" s="877"/>
      <c r="AG29" s="877"/>
      <c r="AH29" s="877"/>
      <c r="AI29" s="877"/>
      <c r="AJ29" s="877"/>
      <c r="AK29" s="877"/>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724" t="s">
        <v>77</v>
      </c>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283"/>
      <c r="AM31" s="284"/>
      <c r="AN31" s="284"/>
      <c r="AO31" s="284"/>
      <c r="AP31" s="284"/>
      <c r="AQ31" s="284"/>
      <c r="AR31" s="284"/>
      <c r="AS31" s="284"/>
      <c r="AT31" s="284"/>
      <c r="AU31" s="284"/>
      <c r="AV31" s="284"/>
      <c r="AW31" s="284"/>
      <c r="AX31" s="284"/>
      <c r="AY31" s="284"/>
      <c r="BA31" s="875" t="s">
        <v>78</v>
      </c>
      <c r="BB31" s="875"/>
      <c r="BC31" s="875"/>
      <c r="BD31" s="875"/>
      <c r="BE31" s="875" t="s">
        <v>79</v>
      </c>
      <c r="BF31" s="875"/>
      <c r="BG31" s="875"/>
      <c r="BH31" s="875"/>
    </row>
    <row r="32" spans="1:60" s="12" customFormat="1" ht="18" customHeight="1" thickBot="1">
      <c r="A32" s="247"/>
      <c r="B32" s="870" t="s">
        <v>80</v>
      </c>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876">
        <f>COUNTIF('別紙様式2-2（個票（４、５月））'!N:N,"処遇改善加算Ⅰ")+COUNTIF('別紙様式2-2（個票（４、５月））'!N:N,"処遇改善加算Ⅱ")+COUNTIF('別紙様式2-2（個票（４、５月））'!N:N,"処遇改善加算Ⅲ")+COUNTIF('別紙様式2-2（個票（４、５月））'!N:N,"処遇改善加算Ⅳ")</f>
        <v>4</v>
      </c>
      <c r="BB32" s="876"/>
      <c r="BC32" s="876"/>
      <c r="BD32" s="876"/>
      <c r="BE32" s="87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876"/>
      <c r="BG32" s="876"/>
      <c r="BH32" s="876"/>
    </row>
    <row r="33" spans="1:60" s="12" customFormat="1" ht="33" customHeight="1" thickBot="1">
      <c r="A33" s="247"/>
      <c r="B33" s="869" t="s">
        <v>81</v>
      </c>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396" t="s">
        <v>2491</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806"/>
      <c r="C34" s="806"/>
      <c r="D34" s="806"/>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724" t="s">
        <v>82</v>
      </c>
      <c r="C35" s="884"/>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247"/>
      <c r="AM35" s="284"/>
      <c r="AN35" s="284"/>
      <c r="AO35" s="284"/>
      <c r="AP35" s="284"/>
      <c r="AQ35" s="284"/>
      <c r="AR35" s="284"/>
      <c r="AS35" s="284"/>
      <c r="AT35" s="284"/>
      <c r="AU35" s="284"/>
      <c r="AV35" s="284"/>
      <c r="AW35" s="284"/>
      <c r="AX35" s="284"/>
      <c r="AY35" s="284"/>
      <c r="BA35" s="875" t="s">
        <v>83</v>
      </c>
      <c r="BB35" s="875"/>
      <c r="BC35" s="875"/>
      <c r="BD35" s="875"/>
      <c r="BE35" s="875" t="s">
        <v>83</v>
      </c>
      <c r="BF35" s="875"/>
      <c r="BG35" s="875"/>
      <c r="BH35" s="875"/>
    </row>
    <row r="36" spans="1:60" s="12" customFormat="1" ht="18" customHeight="1" thickBot="1">
      <c r="A36" s="247"/>
      <c r="B36" s="869" t="s">
        <v>84</v>
      </c>
      <c r="C36" s="869"/>
      <c r="D36" s="869"/>
      <c r="E36" s="869"/>
      <c r="F36" s="869"/>
      <c r="G36" s="869"/>
      <c r="H36" s="869"/>
      <c r="I36" s="869"/>
      <c r="J36" s="869"/>
      <c r="K36" s="869"/>
      <c r="L36" s="869"/>
      <c r="M36" s="869"/>
      <c r="N36" s="869"/>
      <c r="O36" s="869"/>
      <c r="P36" s="869"/>
      <c r="Q36" s="869"/>
      <c r="R36" s="869"/>
      <c r="S36" s="869"/>
      <c r="T36" s="869"/>
      <c r="U36" s="869"/>
      <c r="V36" s="869"/>
      <c r="W36" s="869"/>
      <c r="X36" s="869"/>
      <c r="Y36" s="869"/>
      <c r="Z36" s="869"/>
      <c r="AA36" s="869"/>
      <c r="AB36" s="869"/>
      <c r="AC36" s="869"/>
      <c r="AD36" s="869"/>
      <c r="AE36" s="869"/>
      <c r="AF36" s="869"/>
      <c r="AG36" s="869"/>
      <c r="AH36" s="869"/>
      <c r="AI36" s="869"/>
      <c r="AJ36" s="869"/>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876">
        <f>COUNTIF('別紙様式2-2（個票（４、５月））'!N:N,"処遇改善加算Ⅰ")+COUNTIF('別紙様式2-2（個票（４、５月））'!N:N,"処遇改善加算Ⅱ")+COUNTIF('別紙様式2-2（個票（４、５月））'!N:N,"処遇改善加算Ⅲ")</f>
        <v>3</v>
      </c>
      <c r="BB36" s="876"/>
      <c r="BC36" s="876"/>
      <c r="BD36" s="876"/>
      <c r="BE36" s="876">
        <f>COUNTIF('別紙様式2-3（個票（６月以降））'!N:N,"*処遇改善加算Ⅰ*")+COUNTIF('別紙様式2-3（個票（６月以降））'!N:N,"*処遇改善加算Ⅱ*")+COUNTIF('別紙様式2-3（個票（６月以降））'!N:N,"処遇改善加算Ⅲ")</f>
        <v>4</v>
      </c>
      <c r="BF36" s="876"/>
      <c r="BG36" s="876"/>
      <c r="BH36" s="876"/>
    </row>
    <row r="37" spans="1:60" s="12" customFormat="1" ht="30.6" customHeight="1" thickBot="1">
      <c r="A37" s="247"/>
      <c r="B37" s="869" t="s">
        <v>85</v>
      </c>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396" t="s">
        <v>2491</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916" t="s">
        <v>86</v>
      </c>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917"/>
      <c r="AK39" s="917"/>
      <c r="AL39" s="247"/>
      <c r="AM39" s="247"/>
      <c r="AN39" s="247"/>
      <c r="AO39" s="247"/>
      <c r="AP39" s="247"/>
      <c r="AQ39" s="247"/>
      <c r="AR39" s="247"/>
      <c r="AS39" s="247"/>
      <c r="AT39" s="247"/>
      <c r="AU39" s="247"/>
      <c r="AV39" s="247"/>
      <c r="AW39" s="247"/>
      <c r="AX39" s="247"/>
      <c r="AY39" s="247"/>
      <c r="BA39" s="876" t="s">
        <v>87</v>
      </c>
      <c r="BB39" s="876"/>
      <c r="BC39" s="876"/>
      <c r="BD39" s="876"/>
      <c r="BE39" s="876" t="s">
        <v>87</v>
      </c>
      <c r="BF39" s="876"/>
      <c r="BG39" s="876"/>
      <c r="BH39" s="876"/>
    </row>
    <row r="40" spans="1:60" ht="18" customHeight="1" thickBot="1">
      <c r="A40" s="15"/>
      <c r="B40" s="919" t="s">
        <v>88</v>
      </c>
      <c r="C40" s="919"/>
      <c r="D40" s="919"/>
      <c r="E40" s="919"/>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875">
        <f>COUNTIF('別紙様式2-2（個票（４、５月））'!N:N,"処遇改善加算Ⅰ")+COUNTIF('別紙様式2-2（個票（４、５月））'!N:N,"処遇改善加算Ⅱ")</f>
        <v>2</v>
      </c>
      <c r="BB40" s="875"/>
      <c r="BC40" s="875"/>
      <c r="BD40" s="875"/>
      <c r="BE40" s="876">
        <f>COUNTIF('別紙様式2-3（個票（６月以降））'!N:N,"*処遇改善加算Ⅰ*")+COUNTIF('別紙様式2-3（個票（６月以降））'!N:N,"*処遇改善加算Ⅱ*")</f>
        <v>4</v>
      </c>
      <c r="BF40" s="876"/>
      <c r="BG40" s="876"/>
      <c r="BH40" s="876"/>
    </row>
    <row r="41" spans="1:60" ht="30.6" customHeight="1" thickBot="1">
      <c r="A41" s="15"/>
      <c r="B41" s="869" t="s">
        <v>89</v>
      </c>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20" t="s">
        <v>92</v>
      </c>
      <c r="AN44" s="920"/>
      <c r="AO44" s="920"/>
      <c r="AP44" s="920"/>
      <c r="AQ44" s="920"/>
      <c r="AR44" s="920"/>
      <c r="AS44" s="920"/>
      <c r="AT44" s="920"/>
      <c r="AU44" s="920"/>
      <c r="AV44" s="920"/>
      <c r="AW44" s="920"/>
      <c r="AX44" s="920"/>
      <c r="AY44" s="920"/>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921" t="s">
        <v>95</v>
      </c>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914"/>
      <c r="H48" s="914"/>
      <c r="I48" s="914"/>
      <c r="J48" s="914"/>
      <c r="K48" s="914"/>
      <c r="L48" s="914"/>
      <c r="M48" s="914"/>
      <c r="N48" s="914"/>
      <c r="O48" s="914"/>
      <c r="P48" s="914"/>
      <c r="Q48" s="914"/>
      <c r="R48" s="914"/>
      <c r="S48" s="914"/>
      <c r="T48" s="914"/>
      <c r="U48" s="914"/>
      <c r="V48" s="914"/>
      <c r="W48" s="914"/>
      <c r="X48" s="914"/>
      <c r="Y48" s="914"/>
      <c r="Z48" s="914"/>
      <c r="AA48" s="914"/>
      <c r="AB48" s="914"/>
      <c r="AC48" s="914"/>
      <c r="AD48" s="914"/>
      <c r="AE48" s="914"/>
      <c r="AF48" s="914"/>
      <c r="AG48" s="914"/>
      <c r="AH48" s="914"/>
      <c r="AI48" s="914"/>
      <c r="AJ48" s="914"/>
      <c r="AK48" s="312" t="s">
        <v>97</v>
      </c>
      <c r="AL48" s="247"/>
      <c r="AM48" s="915" t="s">
        <v>98</v>
      </c>
      <c r="AN48" s="915"/>
      <c r="AO48" s="915"/>
      <c r="AP48" s="915"/>
      <c r="AQ48" s="915"/>
      <c r="AR48" s="915"/>
      <c r="AS48" s="915"/>
      <c r="AT48" s="915"/>
      <c r="AU48" s="915"/>
      <c r="AV48" s="915"/>
      <c r="AW48" s="915"/>
      <c r="AX48" s="915"/>
      <c r="AY48" s="915"/>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6" t="s">
        <v>99</v>
      </c>
      <c r="C50" s="917"/>
      <c r="D50" s="917"/>
      <c r="E50" s="917"/>
      <c r="F50" s="917"/>
      <c r="G50" s="917"/>
      <c r="H50" s="917"/>
      <c r="I50" s="917"/>
      <c r="J50" s="917"/>
      <c r="K50" s="917"/>
      <c r="L50" s="917"/>
      <c r="M50" s="917"/>
      <c r="N50" s="917"/>
      <c r="O50" s="917"/>
      <c r="P50" s="917"/>
      <c r="Q50" s="917"/>
      <c r="R50" s="917"/>
      <c r="S50" s="917"/>
      <c r="T50" s="917"/>
      <c r="U50" s="917"/>
      <c r="V50" s="917"/>
      <c r="W50" s="917"/>
      <c r="X50" s="917"/>
      <c r="Y50" s="917"/>
      <c r="Z50" s="917"/>
      <c r="AA50" s="917"/>
      <c r="AB50" s="917"/>
      <c r="AC50" s="917"/>
      <c r="AD50" s="917"/>
      <c r="AE50" s="917"/>
      <c r="AF50" s="917"/>
      <c r="AG50" s="917"/>
      <c r="AH50" s="917"/>
      <c r="AI50" s="917"/>
      <c r="AJ50" s="917"/>
      <c r="AK50" s="917"/>
      <c r="AL50" s="15"/>
      <c r="AM50" s="15"/>
      <c r="AN50" s="15"/>
      <c r="AO50" s="15"/>
      <c r="AP50" s="15"/>
      <c r="AQ50" s="15"/>
      <c r="AR50" s="15"/>
      <c r="AS50" s="15"/>
      <c r="AT50" s="15"/>
      <c r="AU50" s="15"/>
      <c r="AV50" s="15"/>
      <c r="AW50" s="15"/>
      <c r="AX50" s="15"/>
      <c r="AY50" s="15"/>
      <c r="AZ50" s="12"/>
      <c r="BA50" s="912" t="s">
        <v>100</v>
      </c>
      <c r="BB50" s="912"/>
      <c r="BC50" s="912"/>
      <c r="BD50" s="912"/>
      <c r="BE50" s="912" t="s">
        <v>100</v>
      </c>
      <c r="BF50" s="912"/>
      <c r="BG50" s="912"/>
      <c r="BH50" s="912"/>
    </row>
    <row r="51" spans="1:60" ht="18" customHeight="1" thickBot="1">
      <c r="A51" s="15"/>
      <c r="B51" s="918" t="s">
        <v>101</v>
      </c>
      <c r="C51" s="918"/>
      <c r="D51" s="918"/>
      <c r="E51" s="918"/>
      <c r="F51" s="918"/>
      <c r="G51" s="918"/>
      <c r="H51" s="918"/>
      <c r="I51" s="918"/>
      <c r="J51" s="918"/>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918"/>
      <c r="AJ51" s="918"/>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913">
        <f>COUNTIF('別紙様式2-2（個票（４、５月））'!N:N,"処遇改善加算Ⅰ")</f>
        <v>1</v>
      </c>
      <c r="BB51" s="913"/>
      <c r="BC51" s="913"/>
      <c r="BD51" s="913"/>
      <c r="BE51" s="913">
        <f>COUNTIF('別紙様式2-3（個票（６月以降））'!N:N,"*処遇改善加算Ⅰ*")</f>
        <v>2</v>
      </c>
      <c r="BF51" s="913"/>
      <c r="BG51" s="913"/>
      <c r="BH51" s="91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4" t="s">
        <v>102</v>
      </c>
      <c r="C53" s="844"/>
      <c r="D53" s="844"/>
      <c r="E53" s="844"/>
      <c r="F53" s="844"/>
      <c r="G53" s="844"/>
      <c r="H53" s="844"/>
      <c r="I53" s="844"/>
      <c r="J53" s="844"/>
      <c r="K53" s="844"/>
      <c r="L53" s="844"/>
      <c r="M53" s="844"/>
      <c r="N53" s="844"/>
      <c r="O53" s="844"/>
      <c r="P53" s="844"/>
      <c r="Q53" s="845"/>
      <c r="R53" s="845"/>
      <c r="S53" s="845"/>
      <c r="T53" s="845"/>
      <c r="U53" s="845"/>
      <c r="V53" s="845"/>
      <c r="W53" s="845"/>
      <c r="X53" s="845"/>
      <c r="Y53" s="845"/>
      <c r="Z53" s="845"/>
      <c r="AA53" s="845"/>
      <c r="AB53" s="845"/>
      <c r="AC53" s="845"/>
      <c r="AD53" s="845"/>
      <c r="AE53" s="845"/>
      <c r="AF53" s="845"/>
      <c r="AG53" s="845"/>
      <c r="AH53" s="845"/>
      <c r="AI53" s="845"/>
      <c r="AJ53" s="845"/>
      <c r="AK53" s="845"/>
      <c r="AL53" s="242"/>
      <c r="AM53" s="247"/>
      <c r="AN53" s="319"/>
      <c r="AO53" s="247"/>
      <c r="AP53" s="247"/>
      <c r="AQ53" s="247"/>
      <c r="AR53" s="247"/>
      <c r="AS53" s="247"/>
      <c r="AT53" s="247"/>
      <c r="AU53" s="247"/>
      <c r="AV53" s="247"/>
      <c r="AW53" s="247"/>
      <c r="AX53" s="247"/>
      <c r="AY53" s="247"/>
    </row>
    <row r="54" spans="1:60" s="16" customFormat="1" ht="19.5" customHeight="1" thickBot="1">
      <c r="A54" s="283"/>
      <c r="B54" s="859" t="s">
        <v>103</v>
      </c>
      <c r="C54" s="860"/>
      <c r="D54" s="860"/>
      <c r="E54" s="860"/>
      <c r="F54" s="860"/>
      <c r="G54" s="860"/>
      <c r="H54" s="860"/>
      <c r="I54" s="860"/>
      <c r="J54" s="860"/>
      <c r="K54" s="860"/>
      <c r="L54" s="860"/>
      <c r="M54" s="860"/>
      <c r="N54" s="860"/>
      <c r="O54" s="860"/>
      <c r="P54" s="860"/>
      <c r="Q54" s="860"/>
      <c r="R54" s="860"/>
      <c r="S54" s="860"/>
      <c r="T54" s="860"/>
      <c r="U54" s="860"/>
      <c r="V54" s="860"/>
      <c r="W54" s="860"/>
      <c r="X54" s="860"/>
      <c r="Y54" s="860"/>
      <c r="Z54" s="860"/>
      <c r="AA54" s="860"/>
      <c r="AB54" s="860"/>
      <c r="AC54" s="860"/>
      <c r="AD54" s="860"/>
      <c r="AE54" s="860"/>
      <c r="AF54" s="860"/>
      <c r="AG54" s="860"/>
      <c r="AH54" s="860"/>
      <c r="AI54" s="860"/>
      <c r="AJ54" s="860"/>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869" t="s">
        <v>104</v>
      </c>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397" t="s">
        <v>2491</v>
      </c>
      <c r="AL55" s="242"/>
      <c r="AM55" s="320"/>
      <c r="AN55" s="284"/>
      <c r="AO55" s="284"/>
      <c r="AP55" s="284"/>
      <c r="AQ55" s="284"/>
      <c r="AR55" s="284"/>
      <c r="AS55" s="284"/>
      <c r="AT55" s="284"/>
      <c r="AU55" s="284"/>
      <c r="AV55" s="284"/>
      <c r="AW55" s="284"/>
      <c r="AX55" s="284"/>
      <c r="AY55" s="284"/>
    </row>
    <row r="56" spans="1:60" s="16" customFormat="1" ht="19.5" customHeight="1" thickBot="1">
      <c r="A56" s="283"/>
      <c r="B56" s="861" t="s">
        <v>105</v>
      </c>
      <c r="C56" s="861"/>
      <c r="D56" s="861"/>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3" t="str">
        <f>IF(H6="","",IF(OR(BA40&gt;0,BE40&gt;0),"該当",""))</f>
        <v>該当</v>
      </c>
      <c r="AJ58" s="864"/>
      <c r="AK58" s="865"/>
      <c r="AL58" s="247"/>
      <c r="AM58" s="283"/>
      <c r="AN58" s="283"/>
      <c r="AO58" s="283"/>
      <c r="AP58" s="283"/>
      <c r="AQ58" s="283"/>
      <c r="AR58" s="283"/>
      <c r="AS58" s="283"/>
      <c r="AT58" s="283"/>
      <c r="AU58" s="283"/>
      <c r="AV58" s="283"/>
      <c r="AW58" s="283"/>
      <c r="AX58" s="283"/>
      <c r="AY58" s="283"/>
    </row>
    <row r="59" spans="1:60" ht="51" customHeight="1">
      <c r="A59" s="15"/>
      <c r="B59" s="324" t="s">
        <v>107</v>
      </c>
      <c r="C59" s="852" t="s">
        <v>108</v>
      </c>
      <c r="D59" s="852"/>
      <c r="E59" s="852"/>
      <c r="F59" s="852"/>
      <c r="G59" s="852"/>
      <c r="H59" s="852"/>
      <c r="I59" s="852"/>
      <c r="J59" s="852"/>
      <c r="K59" s="852"/>
      <c r="L59" s="852"/>
      <c r="M59" s="852"/>
      <c r="N59" s="852"/>
      <c r="O59" s="852"/>
      <c r="P59" s="852"/>
      <c r="Q59" s="852"/>
      <c r="R59" s="852"/>
      <c r="S59" s="852"/>
      <c r="T59" s="852"/>
      <c r="U59" s="852"/>
      <c r="V59" s="852"/>
      <c r="W59" s="852"/>
      <c r="X59" s="852"/>
      <c r="Y59" s="852"/>
      <c r="Z59" s="852"/>
      <c r="AA59" s="852"/>
      <c r="AB59" s="852"/>
      <c r="AC59" s="852"/>
      <c r="AD59" s="852"/>
      <c r="AE59" s="852"/>
      <c r="AF59" s="852"/>
      <c r="AG59" s="852"/>
      <c r="AH59" s="852"/>
      <c r="AI59" s="852"/>
      <c r="AJ59" s="852"/>
      <c r="AK59" s="852"/>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6" t="str">
        <f>IF(H6="","",IF(OR(BA32-BA40&gt;0,BE32-BE40&gt;0),"該当",""))</f>
        <v>該当</v>
      </c>
      <c r="AJ61" s="867"/>
      <c r="AK61" s="868"/>
      <c r="AL61" s="247"/>
      <c r="AM61" s="247"/>
      <c r="AN61" s="247"/>
      <c r="AO61" s="15"/>
      <c r="AP61" s="247"/>
      <c r="AQ61" s="247"/>
      <c r="AR61" s="247"/>
      <c r="AS61" s="247"/>
      <c r="AT61" s="247"/>
      <c r="AU61" s="247"/>
      <c r="AV61" s="247"/>
      <c r="AW61" s="247"/>
      <c r="AX61" s="247"/>
      <c r="AY61" s="247"/>
    </row>
    <row r="62" spans="1:60" ht="59.45" customHeight="1">
      <c r="A62" s="15"/>
      <c r="B62" s="324" t="s">
        <v>107</v>
      </c>
      <c r="C62" s="852" t="s">
        <v>110</v>
      </c>
      <c r="D62" s="852"/>
      <c r="E62" s="852"/>
      <c r="F62" s="852"/>
      <c r="G62" s="852"/>
      <c r="H62" s="852"/>
      <c r="I62" s="852"/>
      <c r="J62" s="852"/>
      <c r="K62" s="852"/>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3" t="s">
        <v>111</v>
      </c>
      <c r="C64" s="854"/>
      <c r="D64" s="855"/>
      <c r="E64" s="856" t="s">
        <v>112</v>
      </c>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858"/>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666" t="s">
        <v>115</v>
      </c>
      <c r="C65" s="667"/>
      <c r="D65" s="667"/>
      <c r="E65" s="826" t="s">
        <v>362</v>
      </c>
      <c r="F65" s="827"/>
      <c r="G65" s="835" t="s">
        <v>116</v>
      </c>
      <c r="H65" s="836"/>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247"/>
      <c r="AM65" s="818" t="str">
        <f>IF(AI58="該当", "！この区分（４項目）から２つ以上の取組が選択されていません。",  "！この区分（４項目）から１つ以上の取組が選択されていません。")</f>
        <v>！この区分（４項目）から２つ以上の取組が選択されていません。</v>
      </c>
      <c r="AN65" s="819"/>
      <c r="AO65" s="819"/>
      <c r="AP65" s="819"/>
      <c r="AQ65" s="819"/>
      <c r="AR65" s="819"/>
      <c r="AS65" s="819"/>
      <c r="AT65" s="819"/>
      <c r="AU65" s="819"/>
      <c r="AV65" s="819"/>
      <c r="AW65" s="819"/>
      <c r="AX65" s="820"/>
      <c r="AY65" s="247"/>
      <c r="AZ65" s="12"/>
      <c r="BA65" s="830">
        <f>COUNTIF(E65:F68, "✓")+COUNTIF(E65:F68, "誓約")</f>
        <v>2</v>
      </c>
      <c r="BB65" s="424">
        <f>IF(AI58="該当",1,IF(AI61="該当",2,""))</f>
        <v>1</v>
      </c>
    </row>
    <row r="66" spans="1:54" ht="15" customHeight="1" thickBot="1">
      <c r="A66" s="15"/>
      <c r="B66" s="668"/>
      <c r="C66" s="669"/>
      <c r="D66" s="669"/>
      <c r="E66" s="828"/>
      <c r="F66" s="829"/>
      <c r="G66" s="835" t="s">
        <v>117</v>
      </c>
      <c r="H66" s="836"/>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247"/>
      <c r="AM66" s="821"/>
      <c r="AN66" s="822"/>
      <c r="AO66" s="822"/>
      <c r="AP66" s="822"/>
      <c r="AQ66" s="822"/>
      <c r="AR66" s="822"/>
      <c r="AS66" s="822"/>
      <c r="AT66" s="822"/>
      <c r="AU66" s="822"/>
      <c r="AV66" s="822"/>
      <c r="AW66" s="822"/>
      <c r="AX66" s="823"/>
      <c r="AY66" s="320"/>
      <c r="AZ66" s="331"/>
      <c r="BA66" s="830"/>
    </row>
    <row r="67" spans="1:54" ht="24.6" customHeight="1">
      <c r="A67" s="15"/>
      <c r="B67" s="668"/>
      <c r="C67" s="669"/>
      <c r="D67" s="669"/>
      <c r="E67" s="828" t="s">
        <v>2491</v>
      </c>
      <c r="F67" s="829"/>
      <c r="G67" s="835" t="s">
        <v>118</v>
      </c>
      <c r="H67" s="836"/>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247"/>
      <c r="AM67" s="320"/>
      <c r="AN67" s="320"/>
      <c r="AO67" s="320"/>
      <c r="AP67" s="320"/>
      <c r="AQ67" s="320"/>
      <c r="AR67" s="320"/>
      <c r="AS67" s="320"/>
      <c r="AT67" s="320"/>
      <c r="AU67" s="320"/>
      <c r="AV67" s="320"/>
      <c r="AW67" s="320"/>
      <c r="AX67" s="320"/>
      <c r="AY67" s="320"/>
      <c r="AZ67" s="331"/>
      <c r="BA67" s="830"/>
    </row>
    <row r="68" spans="1:54" ht="15" customHeight="1" thickBot="1">
      <c r="A68" s="15"/>
      <c r="B68" s="824"/>
      <c r="C68" s="825"/>
      <c r="D68" s="825"/>
      <c r="E68" s="850"/>
      <c r="F68" s="851"/>
      <c r="G68" s="835" t="s">
        <v>119</v>
      </c>
      <c r="H68" s="836"/>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247"/>
      <c r="AM68" s="332"/>
      <c r="AN68" s="332"/>
      <c r="AO68" s="332"/>
      <c r="AP68" s="332"/>
      <c r="AQ68" s="332"/>
      <c r="AR68" s="332"/>
      <c r="AS68" s="332"/>
      <c r="AT68" s="332"/>
      <c r="AU68" s="332"/>
      <c r="AV68" s="332"/>
      <c r="AW68" s="332"/>
      <c r="AX68" s="332"/>
      <c r="AY68" s="247"/>
      <c r="AZ68" s="12"/>
      <c r="BA68" s="830"/>
    </row>
    <row r="69" spans="1:54" ht="39.6" customHeight="1">
      <c r="A69" s="15"/>
      <c r="B69" s="666" t="s">
        <v>120</v>
      </c>
      <c r="C69" s="667"/>
      <c r="D69" s="667"/>
      <c r="E69" s="826" t="s">
        <v>2491</v>
      </c>
      <c r="F69" s="827"/>
      <c r="G69" s="835" t="s">
        <v>121</v>
      </c>
      <c r="H69" s="836"/>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247"/>
      <c r="AM69" s="818" t="str">
        <f>IF(AI58="該当", "！この区分（４項目）から２つ以上の取組が選択されていません。",  "！この区分（４項目）から１つ以上の取組が選択されていません。")</f>
        <v>！この区分（４項目）から２つ以上の取組が選択されていません。</v>
      </c>
      <c r="AN69" s="819"/>
      <c r="AO69" s="819"/>
      <c r="AP69" s="819"/>
      <c r="AQ69" s="819"/>
      <c r="AR69" s="819"/>
      <c r="AS69" s="819"/>
      <c r="AT69" s="819"/>
      <c r="AU69" s="819"/>
      <c r="AV69" s="819"/>
      <c r="AW69" s="819"/>
      <c r="AX69" s="820"/>
      <c r="AY69" s="247"/>
      <c r="AZ69" s="12"/>
      <c r="BA69" s="830">
        <f>COUNTIF(E69:F72, "✓")+COUNTIF(E69:F72, "誓約")</f>
        <v>2</v>
      </c>
    </row>
    <row r="70" spans="1:54" ht="15" customHeight="1" thickBot="1">
      <c r="A70" s="15"/>
      <c r="B70" s="668"/>
      <c r="C70" s="669"/>
      <c r="D70" s="669"/>
      <c r="E70" s="828"/>
      <c r="F70" s="829"/>
      <c r="G70" s="835" t="s">
        <v>122</v>
      </c>
      <c r="H70" s="836"/>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247"/>
      <c r="AM70" s="821"/>
      <c r="AN70" s="822"/>
      <c r="AO70" s="822"/>
      <c r="AP70" s="822"/>
      <c r="AQ70" s="822"/>
      <c r="AR70" s="822"/>
      <c r="AS70" s="822"/>
      <c r="AT70" s="822"/>
      <c r="AU70" s="822"/>
      <c r="AV70" s="822"/>
      <c r="AW70" s="822"/>
      <c r="AX70" s="823"/>
      <c r="AY70" s="320"/>
      <c r="AZ70" s="331"/>
      <c r="BA70" s="830"/>
    </row>
    <row r="71" spans="1:54" ht="15" customHeight="1">
      <c r="A71" s="15"/>
      <c r="B71" s="668"/>
      <c r="C71" s="669"/>
      <c r="D71" s="669"/>
      <c r="E71" s="846" t="s">
        <v>362</v>
      </c>
      <c r="F71" s="847"/>
      <c r="G71" s="835" t="s">
        <v>123</v>
      </c>
      <c r="H71" s="836"/>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6"/>
      <c r="AL71" s="247"/>
      <c r="AM71" s="333"/>
      <c r="AN71" s="320"/>
      <c r="AO71" s="320"/>
      <c r="AP71" s="320"/>
      <c r="AQ71" s="320"/>
      <c r="AR71" s="320"/>
      <c r="AS71" s="320"/>
      <c r="AT71" s="320"/>
      <c r="AU71" s="320"/>
      <c r="AV71" s="320"/>
      <c r="AW71" s="320"/>
      <c r="AX71" s="320"/>
      <c r="AY71" s="320"/>
      <c r="AZ71" s="331"/>
      <c r="BA71" s="830"/>
    </row>
    <row r="72" spans="1:54" ht="15" customHeight="1" thickBot="1">
      <c r="A72" s="15"/>
      <c r="B72" s="824"/>
      <c r="C72" s="825"/>
      <c r="D72" s="825"/>
      <c r="E72" s="848"/>
      <c r="F72" s="849"/>
      <c r="G72" s="835" t="s">
        <v>124</v>
      </c>
      <c r="H72" s="836"/>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247"/>
      <c r="AM72" s="332"/>
      <c r="AN72" s="332"/>
      <c r="AO72" s="332"/>
      <c r="AP72" s="332"/>
      <c r="AQ72" s="332"/>
      <c r="AR72" s="332"/>
      <c r="AS72" s="332"/>
      <c r="AT72" s="332"/>
      <c r="AU72" s="332"/>
      <c r="AV72" s="332"/>
      <c r="AW72" s="332"/>
      <c r="AX72" s="332"/>
      <c r="AY72" s="247"/>
      <c r="AZ72" s="12"/>
      <c r="BA72" s="830"/>
    </row>
    <row r="73" spans="1:54" ht="15" customHeight="1">
      <c r="A73" s="15"/>
      <c r="B73" s="666" t="s">
        <v>125</v>
      </c>
      <c r="C73" s="667"/>
      <c r="D73" s="667"/>
      <c r="E73" s="826" t="s">
        <v>2491</v>
      </c>
      <c r="F73" s="827"/>
      <c r="G73" s="835" t="s">
        <v>126</v>
      </c>
      <c r="H73" s="836"/>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836"/>
      <c r="AL73" s="247"/>
      <c r="AM73" s="818" t="str">
        <f>IF(AI58="該当", "！この区分（４項目）から２つ以上の取組が選択されていません。",  "！この区分（４項目）から１つ以上の取組が選択されていません。")</f>
        <v>！この区分（４項目）から２つ以上の取組が選択されていません。</v>
      </c>
      <c r="AN73" s="819"/>
      <c r="AO73" s="819"/>
      <c r="AP73" s="819"/>
      <c r="AQ73" s="819"/>
      <c r="AR73" s="819"/>
      <c r="AS73" s="819"/>
      <c r="AT73" s="819"/>
      <c r="AU73" s="819"/>
      <c r="AV73" s="819"/>
      <c r="AW73" s="819"/>
      <c r="AX73" s="820"/>
      <c r="AY73" s="247"/>
      <c r="AZ73" s="12"/>
      <c r="BA73" s="830">
        <f>COUNTIF(E73:F76, "✓")+COUNTIF(E73:F76, "誓約")</f>
        <v>2</v>
      </c>
    </row>
    <row r="74" spans="1:54" ht="28.15" customHeight="1" thickBot="1">
      <c r="A74" s="15"/>
      <c r="B74" s="668"/>
      <c r="C74" s="669"/>
      <c r="D74" s="669"/>
      <c r="E74" s="828"/>
      <c r="F74" s="829"/>
      <c r="G74" s="835" t="s">
        <v>127</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6"/>
      <c r="AL74" s="247"/>
      <c r="AM74" s="821"/>
      <c r="AN74" s="822"/>
      <c r="AO74" s="822"/>
      <c r="AP74" s="822"/>
      <c r="AQ74" s="822"/>
      <c r="AR74" s="822"/>
      <c r="AS74" s="822"/>
      <c r="AT74" s="822"/>
      <c r="AU74" s="822"/>
      <c r="AV74" s="822"/>
      <c r="AW74" s="822"/>
      <c r="AX74" s="823"/>
      <c r="AY74" s="320"/>
      <c r="AZ74" s="331"/>
      <c r="BA74" s="830"/>
    </row>
    <row r="75" spans="1:54" ht="45.6" customHeight="1">
      <c r="A75" s="15"/>
      <c r="B75" s="668"/>
      <c r="C75" s="669"/>
      <c r="D75" s="669"/>
      <c r="E75" s="828" t="s">
        <v>362</v>
      </c>
      <c r="F75" s="829"/>
      <c r="G75" s="835" t="s">
        <v>128</v>
      </c>
      <c r="H75" s="836"/>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836"/>
      <c r="AH75" s="836"/>
      <c r="AI75" s="836"/>
      <c r="AJ75" s="836"/>
      <c r="AK75" s="836"/>
      <c r="AL75" s="247"/>
      <c r="AM75" s="320"/>
      <c r="AN75" s="320"/>
      <c r="AO75" s="320"/>
      <c r="AP75" s="320"/>
      <c r="AQ75" s="320"/>
      <c r="AR75" s="320"/>
      <c r="AS75" s="320"/>
      <c r="AT75" s="320"/>
      <c r="AU75" s="320"/>
      <c r="AV75" s="320"/>
      <c r="AW75" s="320"/>
      <c r="AX75" s="320"/>
      <c r="AZ75" s="331"/>
      <c r="BA75" s="830"/>
    </row>
    <row r="76" spans="1:54" ht="27" customHeight="1" thickBot="1">
      <c r="A76" s="15"/>
      <c r="B76" s="824"/>
      <c r="C76" s="825"/>
      <c r="D76" s="825"/>
      <c r="E76" s="828"/>
      <c r="F76" s="829"/>
      <c r="G76" s="835" t="s">
        <v>129</v>
      </c>
      <c r="H76" s="836"/>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836"/>
      <c r="AH76" s="836"/>
      <c r="AI76" s="836"/>
      <c r="AJ76" s="836"/>
      <c r="AK76" s="836"/>
      <c r="AL76" s="247"/>
      <c r="AM76" s="332"/>
      <c r="AN76" s="332"/>
      <c r="AO76" s="332"/>
      <c r="AP76" s="332"/>
      <c r="AQ76" s="332"/>
      <c r="AR76" s="332"/>
      <c r="AS76" s="332"/>
      <c r="AT76" s="332"/>
      <c r="AU76" s="332"/>
      <c r="AV76" s="332"/>
      <c r="AW76" s="332"/>
      <c r="AX76" s="332"/>
      <c r="AY76" s="247"/>
      <c r="AZ76" s="12"/>
      <c r="BA76" s="830"/>
    </row>
    <row r="77" spans="1:54" ht="15" customHeight="1">
      <c r="A77" s="15"/>
      <c r="B77" s="666" t="s">
        <v>130</v>
      </c>
      <c r="C77" s="667"/>
      <c r="D77" s="667"/>
      <c r="E77" s="826" t="s">
        <v>2491</v>
      </c>
      <c r="F77" s="827"/>
      <c r="G77" s="835" t="s">
        <v>131</v>
      </c>
      <c r="H77" s="836"/>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836"/>
      <c r="AL77" s="247"/>
      <c r="AM77" s="840" t="str">
        <f>IF(AI58="該当", "！この区分（４項目）から２つ以上の取組が選択されていません。",  "！この区分（４項目）から１つ以上の取組が選択されていません。")</f>
        <v>！この区分（４項目）から２つ以上の取組が選択されていません。</v>
      </c>
      <c r="AN77" s="819"/>
      <c r="AO77" s="819"/>
      <c r="AP77" s="819"/>
      <c r="AQ77" s="819"/>
      <c r="AR77" s="819"/>
      <c r="AS77" s="819"/>
      <c r="AT77" s="819"/>
      <c r="AU77" s="819"/>
      <c r="AV77" s="819"/>
      <c r="AW77" s="819"/>
      <c r="AX77" s="820"/>
      <c r="AY77" s="247"/>
      <c r="AZ77" s="12"/>
      <c r="BA77" s="830">
        <f>COUNTIF(E77:F80, "✓")+COUNTIF(E77:F80, "誓約")</f>
        <v>2</v>
      </c>
    </row>
    <row r="78" spans="1:54" ht="32.450000000000003" customHeight="1" thickBot="1">
      <c r="A78" s="15"/>
      <c r="B78" s="668"/>
      <c r="C78" s="669"/>
      <c r="D78" s="669"/>
      <c r="E78" s="828"/>
      <c r="F78" s="829"/>
      <c r="G78" s="835" t="s">
        <v>132</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6"/>
      <c r="AL78" s="15"/>
      <c r="AM78" s="821"/>
      <c r="AN78" s="822"/>
      <c r="AO78" s="822"/>
      <c r="AP78" s="822"/>
      <c r="AQ78" s="822"/>
      <c r="AR78" s="822"/>
      <c r="AS78" s="822"/>
      <c r="AT78" s="822"/>
      <c r="AU78" s="822"/>
      <c r="AV78" s="822"/>
      <c r="AW78" s="822"/>
      <c r="AX78" s="823"/>
      <c r="AY78" s="320"/>
      <c r="AZ78" s="331"/>
      <c r="BA78" s="830"/>
    </row>
    <row r="79" spans="1:54" ht="28.15" customHeight="1">
      <c r="A79" s="15"/>
      <c r="B79" s="668"/>
      <c r="C79" s="669"/>
      <c r="D79" s="669"/>
      <c r="E79" s="828" t="s">
        <v>362</v>
      </c>
      <c r="F79" s="829"/>
      <c r="G79" s="835" t="s">
        <v>133</v>
      </c>
      <c r="H79" s="836"/>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836"/>
      <c r="AH79" s="836"/>
      <c r="AI79" s="836"/>
      <c r="AJ79" s="836"/>
      <c r="AK79" s="836"/>
      <c r="AL79" s="247"/>
      <c r="AM79" s="320"/>
      <c r="AN79" s="320"/>
      <c r="AO79" s="320"/>
      <c r="AP79" s="320"/>
      <c r="AQ79" s="320"/>
      <c r="AR79" s="320"/>
      <c r="AS79" s="320"/>
      <c r="AT79" s="320"/>
      <c r="AU79" s="320"/>
      <c r="AV79" s="320"/>
      <c r="AW79" s="320"/>
      <c r="AX79" s="320"/>
      <c r="AY79" s="320"/>
      <c r="AZ79" s="331"/>
      <c r="BA79" s="830"/>
    </row>
    <row r="80" spans="1:54" ht="15" customHeight="1" thickBot="1">
      <c r="A80" s="15"/>
      <c r="B80" s="824"/>
      <c r="C80" s="825"/>
      <c r="D80" s="825"/>
      <c r="E80" s="828"/>
      <c r="F80" s="829"/>
      <c r="G80" s="835" t="s">
        <v>134</v>
      </c>
      <c r="H80" s="836"/>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836"/>
      <c r="AH80" s="836"/>
      <c r="AI80" s="836"/>
      <c r="AJ80" s="836"/>
      <c r="AK80" s="836"/>
      <c r="AL80" s="247"/>
      <c r="AM80" s="320"/>
      <c r="AN80" s="320"/>
      <c r="AO80" s="320"/>
      <c r="AP80" s="320"/>
      <c r="AQ80" s="320"/>
      <c r="AR80" s="320"/>
      <c r="AS80" s="320"/>
      <c r="AT80" s="320"/>
      <c r="AU80" s="320"/>
      <c r="AV80" s="320"/>
      <c r="AW80" s="320"/>
      <c r="AX80" s="320"/>
      <c r="AY80" s="247"/>
      <c r="AZ80" s="12"/>
      <c r="BA80" s="830"/>
    </row>
    <row r="81" spans="1:53" ht="28.15" customHeight="1" thickBot="1">
      <c r="A81" s="15"/>
      <c r="B81" s="666" t="s">
        <v>135</v>
      </c>
      <c r="C81" s="667"/>
      <c r="D81" s="841"/>
      <c r="E81" s="826" t="s">
        <v>2491</v>
      </c>
      <c r="F81" s="827"/>
      <c r="G81" s="835" t="s">
        <v>136</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6"/>
      <c r="AL81" s="247"/>
      <c r="AM81" s="837" t="str">
        <f>IF(AND(AI58="該当", AND(E81="",E82= "")), "！⑰又は⑱の取組は必須です。","")</f>
        <v/>
      </c>
      <c r="AN81" s="838"/>
      <c r="AO81" s="838"/>
      <c r="AP81" s="838"/>
      <c r="AQ81" s="838"/>
      <c r="AR81" s="838"/>
      <c r="AS81" s="838"/>
      <c r="AT81" s="838"/>
      <c r="AU81" s="838"/>
      <c r="AV81" s="838"/>
      <c r="AW81" s="838"/>
      <c r="AX81" s="839"/>
      <c r="AY81" s="247"/>
      <c r="AZ81" s="12"/>
      <c r="BA81" s="735">
        <f>COUNTIF(E81:F87, "✓") + COUNTIF(E81:F87, "誓約") + IF(COUNTIF(E88:F89, "✓") + COUNTIF(E88:F89, "誓約") &gt; 0, 1, 0)</f>
        <v>3</v>
      </c>
    </row>
    <row r="82" spans="1:53" ht="15" customHeight="1" thickBot="1">
      <c r="A82" s="15"/>
      <c r="B82" s="668"/>
      <c r="C82" s="669"/>
      <c r="D82" s="842"/>
      <c r="E82" s="828"/>
      <c r="F82" s="829"/>
      <c r="G82" s="835" t="s">
        <v>137</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6"/>
      <c r="AL82" s="247"/>
      <c r="AM82" s="320"/>
      <c r="AN82" s="320"/>
      <c r="AO82" s="320"/>
      <c r="AP82" s="320"/>
      <c r="AQ82" s="320"/>
      <c r="AR82" s="320"/>
      <c r="AS82" s="320"/>
      <c r="AT82" s="320"/>
      <c r="AU82" s="320"/>
      <c r="AV82" s="320"/>
      <c r="AW82" s="320"/>
      <c r="AX82" s="320"/>
      <c r="AY82" s="320"/>
      <c r="AZ82" s="331"/>
      <c r="BA82" s="736"/>
    </row>
    <row r="83" spans="1:53" ht="26.45" customHeight="1">
      <c r="A83" s="15"/>
      <c r="B83" s="668"/>
      <c r="C83" s="669"/>
      <c r="D83" s="842"/>
      <c r="E83" s="828" t="s">
        <v>362</v>
      </c>
      <c r="F83" s="829"/>
      <c r="G83" s="835" t="s">
        <v>138</v>
      </c>
      <c r="H83" s="836"/>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6"/>
      <c r="AI83" s="836"/>
      <c r="AJ83" s="836"/>
      <c r="AK83" s="836"/>
      <c r="AL83" s="247"/>
      <c r="AM83" s="818" t="str">
        <f>IF(AI58="該当", "！この区分（８項目）から３つ以上の取組が選択されていません。","！この区分（４項目）から２つ以上の取組が選択されていません。")</f>
        <v>！この区分（８項目）から３つ以上の取組が選択されていません。</v>
      </c>
      <c r="AN83" s="819"/>
      <c r="AO83" s="819"/>
      <c r="AP83" s="819"/>
      <c r="AQ83" s="819"/>
      <c r="AR83" s="819"/>
      <c r="AS83" s="819"/>
      <c r="AT83" s="819"/>
      <c r="AU83" s="819"/>
      <c r="AV83" s="819"/>
      <c r="AW83" s="819"/>
      <c r="AX83" s="820"/>
      <c r="AY83" s="320"/>
      <c r="AZ83" s="331"/>
      <c r="BA83" s="736"/>
    </row>
    <row r="84" spans="1:53" ht="15" customHeight="1" thickBot="1">
      <c r="A84" s="15"/>
      <c r="B84" s="668"/>
      <c r="C84" s="669"/>
      <c r="D84" s="842"/>
      <c r="E84" s="828"/>
      <c r="F84" s="829"/>
      <c r="G84" s="835" t="s">
        <v>139</v>
      </c>
      <c r="H84" s="836"/>
      <c r="I84" s="836"/>
      <c r="J84" s="836"/>
      <c r="K84" s="836"/>
      <c r="L84" s="836"/>
      <c r="M84" s="836"/>
      <c r="N84" s="836"/>
      <c r="O84" s="836"/>
      <c r="P84" s="836"/>
      <c r="Q84" s="836"/>
      <c r="R84" s="836"/>
      <c r="S84" s="836"/>
      <c r="T84" s="836"/>
      <c r="U84" s="836"/>
      <c r="V84" s="836"/>
      <c r="W84" s="836"/>
      <c r="X84" s="836"/>
      <c r="Y84" s="836"/>
      <c r="Z84" s="836"/>
      <c r="AA84" s="836"/>
      <c r="AB84" s="836"/>
      <c r="AC84" s="836"/>
      <c r="AD84" s="836"/>
      <c r="AE84" s="836"/>
      <c r="AF84" s="836"/>
      <c r="AG84" s="836"/>
      <c r="AH84" s="836"/>
      <c r="AI84" s="836"/>
      <c r="AJ84" s="836"/>
      <c r="AK84" s="836"/>
      <c r="AL84" s="247"/>
      <c r="AM84" s="821"/>
      <c r="AN84" s="822"/>
      <c r="AO84" s="822"/>
      <c r="AP84" s="822"/>
      <c r="AQ84" s="822"/>
      <c r="AR84" s="822"/>
      <c r="AS84" s="822"/>
      <c r="AT84" s="822"/>
      <c r="AU84" s="822"/>
      <c r="AV84" s="822"/>
      <c r="AW84" s="822"/>
      <c r="AX84" s="823"/>
      <c r="AY84" s="247"/>
      <c r="AZ84" s="12"/>
      <c r="BA84" s="736"/>
    </row>
    <row r="85" spans="1:53" ht="27.6" customHeight="1">
      <c r="A85" s="15"/>
      <c r="B85" s="668"/>
      <c r="C85" s="669"/>
      <c r="D85" s="842"/>
      <c r="E85" s="828"/>
      <c r="F85" s="829"/>
      <c r="G85" s="835" t="s">
        <v>140</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6"/>
      <c r="AL85" s="247"/>
      <c r="AM85" s="320"/>
      <c r="AN85" s="320"/>
      <c r="AO85" s="320"/>
      <c r="AP85" s="320"/>
      <c r="AQ85" s="320"/>
      <c r="AR85" s="320"/>
      <c r="AS85" s="320"/>
      <c r="AT85" s="320"/>
      <c r="AU85" s="320"/>
      <c r="AV85" s="320"/>
      <c r="AW85" s="320"/>
      <c r="AX85" s="320"/>
      <c r="AY85" s="320"/>
      <c r="AZ85" s="331"/>
      <c r="BA85" s="736"/>
    </row>
    <row r="86" spans="1:53" ht="28.15" customHeight="1">
      <c r="A86" s="15"/>
      <c r="B86" s="668"/>
      <c r="C86" s="669"/>
      <c r="D86" s="842"/>
      <c r="E86" s="828"/>
      <c r="F86" s="829"/>
      <c r="G86" s="835" t="s">
        <v>141</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6"/>
      <c r="AL86" s="247"/>
      <c r="AM86" s="320"/>
      <c r="AN86" s="320"/>
      <c r="AO86" s="320"/>
      <c r="AP86" s="320"/>
      <c r="AQ86" s="320"/>
      <c r="AR86" s="320"/>
      <c r="AS86" s="320"/>
      <c r="AT86" s="320"/>
      <c r="AU86" s="320"/>
      <c r="AV86" s="320"/>
      <c r="AX86" s="320"/>
      <c r="AY86" s="320"/>
      <c r="AZ86" s="331"/>
      <c r="BA86" s="736"/>
    </row>
    <row r="87" spans="1:53" ht="46.9" customHeight="1">
      <c r="A87" s="15"/>
      <c r="B87" s="668"/>
      <c r="C87" s="669"/>
      <c r="D87" s="842"/>
      <c r="E87" s="828"/>
      <c r="F87" s="829"/>
      <c r="G87" s="835" t="s">
        <v>142</v>
      </c>
      <c r="H87" s="836"/>
      <c r="I87" s="836"/>
      <c r="J87" s="836"/>
      <c r="K87" s="836"/>
      <c r="L87" s="836"/>
      <c r="M87" s="836"/>
      <c r="N87" s="836"/>
      <c r="O87" s="836"/>
      <c r="P87" s="836"/>
      <c r="Q87" s="836"/>
      <c r="R87" s="836"/>
      <c r="S87" s="836"/>
      <c r="T87" s="836"/>
      <c r="U87" s="836"/>
      <c r="V87" s="836"/>
      <c r="W87" s="836"/>
      <c r="X87" s="836"/>
      <c r="Y87" s="836"/>
      <c r="Z87" s="836"/>
      <c r="AA87" s="836"/>
      <c r="AB87" s="836"/>
      <c r="AC87" s="836"/>
      <c r="AD87" s="836"/>
      <c r="AE87" s="836"/>
      <c r="AF87" s="836"/>
      <c r="AG87" s="836"/>
      <c r="AH87" s="836"/>
      <c r="AI87" s="836"/>
      <c r="AJ87" s="836"/>
      <c r="AK87" s="836"/>
      <c r="AL87" s="247"/>
      <c r="AM87" s="320"/>
      <c r="AN87" s="320"/>
      <c r="AO87" s="320"/>
      <c r="AP87" s="320"/>
      <c r="AQ87" s="320"/>
      <c r="AR87" s="320"/>
      <c r="AS87" s="320"/>
      <c r="AT87" s="320"/>
      <c r="AU87" s="320"/>
      <c r="AV87" s="320"/>
      <c r="AW87" s="320"/>
      <c r="AX87" s="320"/>
      <c r="AY87" s="247"/>
      <c r="AZ87" s="12"/>
      <c r="BA87" s="736"/>
    </row>
    <row r="88" spans="1:53" ht="42.6" customHeight="1">
      <c r="A88" s="15"/>
      <c r="B88" s="668"/>
      <c r="C88" s="669"/>
      <c r="D88" s="842"/>
      <c r="E88" s="828"/>
      <c r="F88" s="829"/>
      <c r="G88" s="835" t="s">
        <v>143</v>
      </c>
      <c r="H88" s="836"/>
      <c r="I88" s="836"/>
      <c r="J88" s="836"/>
      <c r="K88" s="836"/>
      <c r="L88" s="836"/>
      <c r="M88" s="836"/>
      <c r="N88" s="836"/>
      <c r="O88" s="836"/>
      <c r="P88" s="836"/>
      <c r="Q88" s="836"/>
      <c r="R88" s="836"/>
      <c r="S88" s="836"/>
      <c r="T88" s="836"/>
      <c r="U88" s="836"/>
      <c r="V88" s="836"/>
      <c r="W88" s="836"/>
      <c r="X88" s="836"/>
      <c r="Y88" s="836"/>
      <c r="Z88" s="836"/>
      <c r="AA88" s="836"/>
      <c r="AB88" s="836"/>
      <c r="AC88" s="836"/>
      <c r="AD88" s="836"/>
      <c r="AE88" s="836"/>
      <c r="AF88" s="836"/>
      <c r="AG88" s="836"/>
      <c r="AH88" s="836"/>
      <c r="AI88" s="836"/>
      <c r="AJ88" s="836"/>
      <c r="AK88" s="836"/>
      <c r="AL88" s="247"/>
      <c r="AM88" s="320"/>
      <c r="AN88" s="320"/>
      <c r="AO88" s="320"/>
      <c r="AP88" s="320"/>
      <c r="AQ88" s="320"/>
      <c r="AR88" s="320"/>
      <c r="AS88" s="320"/>
      <c r="AT88" s="320"/>
      <c r="AU88" s="320"/>
      <c r="AV88" s="320"/>
      <c r="AW88" s="320"/>
      <c r="AX88" s="320"/>
      <c r="AY88" s="247"/>
      <c r="AZ88" s="12"/>
      <c r="BA88" s="736"/>
    </row>
    <row r="89" spans="1:53" ht="28.15" customHeight="1" thickBot="1">
      <c r="A89" s="15"/>
      <c r="B89" s="824"/>
      <c r="C89" s="825"/>
      <c r="D89" s="843"/>
      <c r="E89" s="831" t="s">
        <v>2491</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737"/>
    </row>
    <row r="90" spans="1:53" ht="24" customHeight="1">
      <c r="A90" s="15"/>
      <c r="B90" s="666" t="s">
        <v>145</v>
      </c>
      <c r="C90" s="667"/>
      <c r="D90" s="667"/>
      <c r="E90" s="826" t="s">
        <v>2491</v>
      </c>
      <c r="F90" s="827"/>
      <c r="G90" s="835" t="s">
        <v>146</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6"/>
      <c r="AL90" s="334"/>
      <c r="AM90" s="818" t="str">
        <f>IF(AI58="該当", "！この区分（４項目）から２つ以上の取組が選択されていません。",  "！この区分（４項目）から１つ以上の取組が選択されていません。")</f>
        <v>！この区分（４項目）から２つ以上の取組が選択されていません。</v>
      </c>
      <c r="AN90" s="819"/>
      <c r="AO90" s="819"/>
      <c r="AP90" s="819"/>
      <c r="AQ90" s="819"/>
      <c r="AR90" s="819"/>
      <c r="AS90" s="819"/>
      <c r="AT90" s="819"/>
      <c r="AU90" s="819"/>
      <c r="AV90" s="819"/>
      <c r="AW90" s="819"/>
      <c r="AX90" s="820"/>
      <c r="AY90" s="247"/>
      <c r="AZ90" s="12"/>
      <c r="BA90" s="830">
        <f>COUNTIF(E90:F93, "✓")+COUNTIF(E90:F93, "誓約")</f>
        <v>2</v>
      </c>
    </row>
    <row r="91" spans="1:53" ht="15" customHeight="1" thickBot="1">
      <c r="A91" s="15"/>
      <c r="B91" s="668"/>
      <c r="C91" s="669"/>
      <c r="D91" s="669"/>
      <c r="E91" s="828"/>
      <c r="F91" s="829"/>
      <c r="G91" s="835" t="s">
        <v>147</v>
      </c>
      <c r="H91" s="836"/>
      <c r="I91" s="836"/>
      <c r="J91" s="836"/>
      <c r="K91" s="836"/>
      <c r="L91" s="836"/>
      <c r="M91" s="836"/>
      <c r="N91" s="836"/>
      <c r="O91" s="836"/>
      <c r="P91" s="836"/>
      <c r="Q91" s="836"/>
      <c r="R91" s="836"/>
      <c r="S91" s="836"/>
      <c r="T91" s="836"/>
      <c r="U91" s="836"/>
      <c r="V91" s="836"/>
      <c r="W91" s="836"/>
      <c r="X91" s="836"/>
      <c r="Y91" s="836"/>
      <c r="Z91" s="836"/>
      <c r="AA91" s="836"/>
      <c r="AB91" s="836"/>
      <c r="AC91" s="836"/>
      <c r="AD91" s="836"/>
      <c r="AE91" s="836"/>
      <c r="AF91" s="836"/>
      <c r="AG91" s="836"/>
      <c r="AH91" s="836"/>
      <c r="AI91" s="836"/>
      <c r="AJ91" s="836"/>
      <c r="AK91" s="836"/>
      <c r="AL91" s="247"/>
      <c r="AM91" s="821"/>
      <c r="AN91" s="822"/>
      <c r="AO91" s="822"/>
      <c r="AP91" s="822"/>
      <c r="AQ91" s="822"/>
      <c r="AR91" s="822"/>
      <c r="AS91" s="822"/>
      <c r="AT91" s="822"/>
      <c r="AU91" s="822"/>
      <c r="AV91" s="822"/>
      <c r="AW91" s="822"/>
      <c r="AX91" s="823"/>
      <c r="AY91" s="320"/>
      <c r="AZ91" s="331"/>
      <c r="BA91" s="830"/>
    </row>
    <row r="92" spans="1:53" ht="15" customHeight="1">
      <c r="A92" s="15"/>
      <c r="B92" s="668"/>
      <c r="C92" s="669"/>
      <c r="D92" s="669"/>
      <c r="E92" s="828" t="s">
        <v>362</v>
      </c>
      <c r="F92" s="829"/>
      <c r="G92" s="835" t="s">
        <v>148</v>
      </c>
      <c r="H92" s="836"/>
      <c r="I92" s="836"/>
      <c r="J92" s="836"/>
      <c r="K92" s="836"/>
      <c r="L92" s="836"/>
      <c r="M92" s="836"/>
      <c r="N92" s="836"/>
      <c r="O92" s="836"/>
      <c r="P92" s="836"/>
      <c r="Q92" s="836"/>
      <c r="R92" s="836"/>
      <c r="S92" s="836"/>
      <c r="T92" s="836"/>
      <c r="U92" s="836"/>
      <c r="V92" s="836"/>
      <c r="W92" s="836"/>
      <c r="X92" s="836"/>
      <c r="Y92" s="836"/>
      <c r="Z92" s="836"/>
      <c r="AA92" s="836"/>
      <c r="AB92" s="836"/>
      <c r="AC92" s="836"/>
      <c r="AD92" s="836"/>
      <c r="AE92" s="836"/>
      <c r="AF92" s="836"/>
      <c r="AG92" s="836"/>
      <c r="AH92" s="836"/>
      <c r="AI92" s="836"/>
      <c r="AJ92" s="836"/>
      <c r="AK92" s="836"/>
      <c r="AL92" s="247"/>
      <c r="AM92" s="284"/>
      <c r="AN92" s="284"/>
      <c r="AO92" s="284"/>
      <c r="AP92" s="284"/>
      <c r="AQ92" s="284"/>
      <c r="AR92" s="284"/>
      <c r="AS92" s="284"/>
      <c r="AT92" s="284"/>
      <c r="AU92" s="284"/>
      <c r="AV92" s="284"/>
      <c r="AW92" s="284"/>
      <c r="AX92" s="284"/>
      <c r="AY92" s="320"/>
      <c r="AZ92" s="331"/>
      <c r="BA92" s="830"/>
    </row>
    <row r="93" spans="1:53" ht="15" customHeight="1" thickBot="1">
      <c r="A93" s="15"/>
      <c r="B93" s="824"/>
      <c r="C93" s="825"/>
      <c r="D93" s="825"/>
      <c r="E93" s="831"/>
      <c r="F93" s="832"/>
      <c r="G93" s="835" t="s">
        <v>149</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6"/>
      <c r="AL93" s="15"/>
      <c r="AM93" s="284"/>
      <c r="AN93" s="284"/>
      <c r="AO93" s="284"/>
      <c r="AP93" s="284"/>
      <c r="AQ93" s="284"/>
      <c r="AR93" s="284"/>
      <c r="AS93" s="284"/>
      <c r="AT93" s="284"/>
      <c r="AU93" s="284"/>
      <c r="AV93" s="284"/>
      <c r="AW93" s="284"/>
      <c r="AX93" s="284"/>
      <c r="AY93" s="15"/>
      <c r="BA93" s="83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6" t="s">
        <v>151</v>
      </c>
      <c r="D96" s="806"/>
      <c r="E96" s="806"/>
      <c r="F96" s="806"/>
      <c r="G96" s="806"/>
      <c r="H96" s="806"/>
      <c r="I96" s="806"/>
      <c r="J96" s="806"/>
      <c r="K96" s="806"/>
      <c r="L96" s="806"/>
      <c r="M96" s="806"/>
      <c r="N96" s="806"/>
      <c r="O96" s="806"/>
      <c r="P96" s="806"/>
      <c r="Q96" s="806"/>
      <c r="R96" s="806"/>
      <c r="S96" s="806"/>
      <c r="T96" s="806"/>
      <c r="U96" s="806"/>
      <c r="V96" s="806"/>
      <c r="W96" s="806"/>
      <c r="X96" s="806"/>
      <c r="Y96" s="806"/>
      <c r="Z96" s="806"/>
      <c r="AA96" s="806"/>
      <c r="AB96" s="806"/>
      <c r="AC96" s="806"/>
      <c r="AD96" s="806"/>
      <c r="AE96" s="806"/>
      <c r="AF96" s="806"/>
      <c r="AG96" s="806"/>
      <c r="AH96" s="806"/>
      <c r="AI96" s="806"/>
      <c r="AJ96" s="807"/>
      <c r="AK96" s="342" t="str">
        <f>IF(AND($BA40=0,$BE40=0),"",IF($AI58="該当",IF(COUNTIF($F97:$F98,"✓")&gt;0,"○","×"),"×"))</f>
        <v>○</v>
      </c>
      <c r="AL96" s="15"/>
      <c r="AY96" s="96"/>
    </row>
    <row r="97" spans="1:56" s="96" customFormat="1" ht="29.25" customHeight="1">
      <c r="A97" s="334"/>
      <c r="B97" s="808" t="s">
        <v>152</v>
      </c>
      <c r="C97" s="809"/>
      <c r="D97" s="809"/>
      <c r="E97" s="810" t="b">
        <v>0</v>
      </c>
      <c r="F97" s="398" t="s">
        <v>2491</v>
      </c>
      <c r="G97" s="814" t="s">
        <v>153</v>
      </c>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c r="AJ97" s="814"/>
      <c r="AK97" s="815"/>
      <c r="AL97" s="247"/>
      <c r="AM97" s="818" t="s">
        <v>154</v>
      </c>
      <c r="AN97" s="819"/>
      <c r="AO97" s="819"/>
      <c r="AP97" s="819"/>
      <c r="AQ97" s="819"/>
      <c r="AR97" s="819"/>
      <c r="AS97" s="819"/>
      <c r="AT97" s="819"/>
      <c r="AU97" s="819"/>
      <c r="AV97" s="819"/>
      <c r="AW97" s="819"/>
      <c r="AX97" s="820"/>
    </row>
    <row r="98" spans="1:56" s="96" customFormat="1" ht="29.25" customHeight="1" thickBot="1">
      <c r="A98" s="334"/>
      <c r="B98" s="811"/>
      <c r="C98" s="812"/>
      <c r="D98" s="812"/>
      <c r="E98" s="813" t="b">
        <v>0</v>
      </c>
      <c r="F98" s="399"/>
      <c r="G98" s="816" t="s">
        <v>155</v>
      </c>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16"/>
      <c r="AK98" s="817"/>
      <c r="AL98" s="15"/>
      <c r="AM98" s="821"/>
      <c r="AN98" s="822"/>
      <c r="AO98" s="822"/>
      <c r="AP98" s="822"/>
      <c r="AQ98" s="822"/>
      <c r="AR98" s="822"/>
      <c r="AS98" s="822"/>
      <c r="AT98" s="822"/>
      <c r="AU98" s="822"/>
      <c r="AV98" s="822"/>
      <c r="AW98" s="822"/>
      <c r="AX98" s="823"/>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9"/>
      <c r="AN100" s="769"/>
      <c r="AO100" s="769"/>
      <c r="AP100" s="769"/>
      <c r="AQ100" s="769"/>
      <c r="AR100" s="769"/>
      <c r="AS100" s="769"/>
      <c r="AT100" s="769"/>
      <c r="AU100" s="769"/>
      <c r="AV100" s="769"/>
      <c r="AW100" s="769"/>
      <c r="AX100" s="769"/>
      <c r="AY100" s="769"/>
      <c r="BA100" s="770" t="s">
        <v>78</v>
      </c>
      <c r="BB100" s="770"/>
      <c r="BC100" s="770"/>
      <c r="BD100" s="77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9"/>
      <c r="AN101" s="769"/>
      <c r="AO101" s="769"/>
      <c r="AP101" s="769"/>
      <c r="AQ101" s="769"/>
      <c r="AR101" s="769"/>
      <c r="AS101" s="769"/>
      <c r="AT101" s="769"/>
      <c r="AU101" s="769"/>
      <c r="AV101" s="769"/>
      <c r="AW101" s="769"/>
      <c r="AX101" s="769"/>
      <c r="AY101" s="769"/>
    </row>
    <row r="102" spans="1:56" ht="111" customHeight="1" thickBot="1">
      <c r="A102" s="335"/>
      <c r="B102" s="776" t="s">
        <v>158</v>
      </c>
      <c r="C102" s="77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777"/>
      <c r="AJ102" s="777"/>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9" t="s">
        <v>162</v>
      </c>
      <c r="AF106" s="800"/>
      <c r="AG106" s="800"/>
      <c r="AH106" s="800"/>
      <c r="AI106" s="800"/>
      <c r="AJ106" s="801"/>
      <c r="AK106" s="257" t="str">
        <f>IF(H6="", "", IF(AND(BA107=TRUE,OR(BA108=TRUE),BA109=TRUE,BA110=TRUE, BA112=TRUE, BA111=TRUE,BA113=TRUE),"○","×"))</f>
        <v>○</v>
      </c>
      <c r="AL106" s="15"/>
      <c r="AM106" s="802" t="s">
        <v>163</v>
      </c>
      <c r="AN106" s="803"/>
      <c r="AO106" s="803"/>
      <c r="AP106" s="803"/>
      <c r="AQ106" s="803"/>
      <c r="AR106" s="803"/>
      <c r="AS106" s="803"/>
      <c r="AT106" s="803"/>
      <c r="AU106" s="803"/>
      <c r="AV106" s="803"/>
      <c r="AW106" s="803"/>
      <c r="AX106" s="803"/>
      <c r="AY106" s="804"/>
      <c r="BA106" s="356"/>
    </row>
    <row r="107" spans="1:56" s="12" customFormat="1" ht="48.75" customHeight="1">
      <c r="A107" s="247"/>
      <c r="B107" s="502"/>
      <c r="C107" s="778" t="s">
        <v>164</v>
      </c>
      <c r="D107" s="779"/>
      <c r="E107" s="779"/>
      <c r="F107" s="779"/>
      <c r="G107" s="779"/>
      <c r="H107" s="779"/>
      <c r="I107" s="779"/>
      <c r="J107" s="779"/>
      <c r="K107" s="779"/>
      <c r="L107" s="779"/>
      <c r="M107" s="779"/>
      <c r="N107" s="779"/>
      <c r="O107" s="779"/>
      <c r="P107" s="779"/>
      <c r="Q107" s="779"/>
      <c r="R107" s="779"/>
      <c r="S107" s="779"/>
      <c r="T107" s="779"/>
      <c r="U107" s="779"/>
      <c r="V107" s="779"/>
      <c r="W107" s="779"/>
      <c r="X107" s="779"/>
      <c r="Y107" s="779"/>
      <c r="Z107" s="779"/>
      <c r="AA107" s="779"/>
      <c r="AB107" s="779"/>
      <c r="AC107" s="779"/>
      <c r="AD107" s="780"/>
      <c r="AE107" s="788" t="s">
        <v>165</v>
      </c>
      <c r="AF107" s="789"/>
      <c r="AG107" s="789"/>
      <c r="AH107" s="789"/>
      <c r="AI107" s="789"/>
      <c r="AJ107" s="789"/>
      <c r="AK107" s="805"/>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778" t="s">
        <v>166</v>
      </c>
      <c r="D108" s="779"/>
      <c r="E108" s="779"/>
      <c r="F108" s="779"/>
      <c r="G108" s="779"/>
      <c r="H108" s="779"/>
      <c r="I108" s="779"/>
      <c r="J108" s="779"/>
      <c r="K108" s="779"/>
      <c r="L108" s="779"/>
      <c r="M108" s="779"/>
      <c r="N108" s="779"/>
      <c r="O108" s="779"/>
      <c r="P108" s="779"/>
      <c r="Q108" s="779"/>
      <c r="R108" s="779"/>
      <c r="S108" s="779"/>
      <c r="T108" s="779"/>
      <c r="U108" s="779"/>
      <c r="V108" s="779"/>
      <c r="W108" s="779"/>
      <c r="X108" s="779"/>
      <c r="Y108" s="779"/>
      <c r="Z108" s="779"/>
      <c r="AA108" s="779"/>
      <c r="AB108" s="779"/>
      <c r="AC108" s="779"/>
      <c r="AD108" s="780"/>
      <c r="AE108" s="788" t="s">
        <v>165</v>
      </c>
      <c r="AF108" s="789"/>
      <c r="AG108" s="789"/>
      <c r="AH108" s="789"/>
      <c r="AI108" s="789"/>
      <c r="AJ108" s="789"/>
      <c r="AK108" s="789"/>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781" t="s">
        <v>167</v>
      </c>
      <c r="D109" s="782"/>
      <c r="E109" s="782"/>
      <c r="F109" s="782"/>
      <c r="G109" s="782"/>
      <c r="H109" s="782"/>
      <c r="I109" s="782"/>
      <c r="J109" s="782"/>
      <c r="K109" s="782"/>
      <c r="L109" s="782"/>
      <c r="M109" s="782"/>
      <c r="N109" s="782"/>
      <c r="O109" s="782"/>
      <c r="P109" s="782"/>
      <c r="Q109" s="782"/>
      <c r="R109" s="782"/>
      <c r="S109" s="782"/>
      <c r="T109" s="782"/>
      <c r="U109" s="782"/>
      <c r="V109" s="782"/>
      <c r="W109" s="782"/>
      <c r="X109" s="782"/>
      <c r="Y109" s="782"/>
      <c r="Z109" s="782"/>
      <c r="AA109" s="782"/>
      <c r="AB109" s="782"/>
      <c r="AC109" s="782"/>
      <c r="AD109" s="783"/>
      <c r="AE109" s="788" t="s">
        <v>168</v>
      </c>
      <c r="AF109" s="789"/>
      <c r="AG109" s="789"/>
      <c r="AH109" s="789"/>
      <c r="AI109" s="789"/>
      <c r="AJ109" s="789"/>
      <c r="AK109" s="789"/>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781" t="s">
        <v>169</v>
      </c>
      <c r="D110" s="782"/>
      <c r="E110" s="782"/>
      <c r="F110" s="782"/>
      <c r="G110" s="782"/>
      <c r="H110" s="782"/>
      <c r="I110" s="782"/>
      <c r="J110" s="782"/>
      <c r="K110" s="782"/>
      <c r="L110" s="782"/>
      <c r="M110" s="782"/>
      <c r="N110" s="782"/>
      <c r="O110" s="782"/>
      <c r="P110" s="782"/>
      <c r="Q110" s="782"/>
      <c r="R110" s="782"/>
      <c r="S110" s="782"/>
      <c r="T110" s="782"/>
      <c r="U110" s="782"/>
      <c r="V110" s="782"/>
      <c r="W110" s="782"/>
      <c r="X110" s="782"/>
      <c r="Y110" s="782"/>
      <c r="Z110" s="782"/>
      <c r="AA110" s="782"/>
      <c r="AB110" s="782"/>
      <c r="AC110" s="782"/>
      <c r="AD110" s="783"/>
      <c r="AE110" s="786" t="s">
        <v>170</v>
      </c>
      <c r="AF110" s="787"/>
      <c r="AG110" s="787"/>
      <c r="AH110" s="787"/>
      <c r="AI110" s="787"/>
      <c r="AJ110" s="787"/>
      <c r="AK110" s="787"/>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781" t="s">
        <v>171</v>
      </c>
      <c r="D111" s="782"/>
      <c r="E111" s="782"/>
      <c r="F111" s="782"/>
      <c r="G111" s="782"/>
      <c r="H111" s="782"/>
      <c r="I111" s="782"/>
      <c r="J111" s="782"/>
      <c r="K111" s="782"/>
      <c r="L111" s="782"/>
      <c r="M111" s="782"/>
      <c r="N111" s="782"/>
      <c r="O111" s="782"/>
      <c r="P111" s="782"/>
      <c r="Q111" s="782"/>
      <c r="R111" s="782"/>
      <c r="S111" s="782"/>
      <c r="T111" s="782"/>
      <c r="U111" s="782"/>
      <c r="V111" s="782"/>
      <c r="W111" s="782"/>
      <c r="X111" s="782"/>
      <c r="Y111" s="782"/>
      <c r="Z111" s="782"/>
      <c r="AA111" s="782"/>
      <c r="AB111" s="782"/>
      <c r="AC111" s="782"/>
      <c r="AD111" s="783"/>
      <c r="AE111" s="788" t="s">
        <v>172</v>
      </c>
      <c r="AF111" s="789"/>
      <c r="AG111" s="789"/>
      <c r="AH111" s="789"/>
      <c r="AI111" s="789"/>
      <c r="AJ111" s="789"/>
      <c r="AK111" s="789"/>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794" t="s">
        <v>173</v>
      </c>
      <c r="D112" s="795"/>
      <c r="E112" s="795"/>
      <c r="F112" s="795"/>
      <c r="G112" s="795"/>
      <c r="H112" s="795"/>
      <c r="I112" s="795"/>
      <c r="J112" s="795"/>
      <c r="K112" s="795"/>
      <c r="L112" s="795"/>
      <c r="M112" s="795"/>
      <c r="N112" s="795"/>
      <c r="O112" s="795"/>
      <c r="P112" s="795"/>
      <c r="Q112" s="795"/>
      <c r="R112" s="795"/>
      <c r="S112" s="795"/>
      <c r="T112" s="795"/>
      <c r="U112" s="795"/>
      <c r="V112" s="795"/>
      <c r="W112" s="795"/>
      <c r="X112" s="795"/>
      <c r="Y112" s="795"/>
      <c r="Z112" s="795"/>
      <c r="AA112" s="795"/>
      <c r="AB112" s="795"/>
      <c r="AC112" s="795"/>
      <c r="AD112" s="796"/>
      <c r="AE112" s="784" t="s">
        <v>174</v>
      </c>
      <c r="AF112" s="785"/>
      <c r="AG112" s="785"/>
      <c r="AH112" s="785"/>
      <c r="AI112" s="785"/>
      <c r="AJ112" s="785"/>
      <c r="AK112" s="785"/>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781" t="s">
        <v>175</v>
      </c>
      <c r="D113" s="782"/>
      <c r="E113" s="782"/>
      <c r="F113" s="782"/>
      <c r="G113" s="782"/>
      <c r="H113" s="782"/>
      <c r="I113" s="782"/>
      <c r="J113" s="782"/>
      <c r="K113" s="782"/>
      <c r="L113" s="782"/>
      <c r="M113" s="782"/>
      <c r="N113" s="782"/>
      <c r="O113" s="782"/>
      <c r="P113" s="782"/>
      <c r="Q113" s="782"/>
      <c r="R113" s="782"/>
      <c r="S113" s="782"/>
      <c r="T113" s="782"/>
      <c r="U113" s="782"/>
      <c r="V113" s="782"/>
      <c r="W113" s="782"/>
      <c r="X113" s="782"/>
      <c r="Y113" s="782"/>
      <c r="Z113" s="782"/>
      <c r="AA113" s="782"/>
      <c r="AB113" s="782"/>
      <c r="AC113" s="782"/>
      <c r="AD113" s="783"/>
      <c r="AE113" s="786" t="s">
        <v>170</v>
      </c>
      <c r="AF113" s="787"/>
      <c r="AG113" s="787"/>
      <c r="AH113" s="787"/>
      <c r="AI113" s="787"/>
      <c r="AJ113" s="787"/>
      <c r="AK113" s="787"/>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7" t="s">
        <v>178</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7"/>
      <c r="AA116" s="797"/>
      <c r="AB116" s="797"/>
      <c r="AC116" s="797"/>
      <c r="AD116" s="797"/>
      <c r="AE116" s="797"/>
      <c r="AF116" s="797"/>
      <c r="AG116" s="797"/>
      <c r="AH116" s="797"/>
      <c r="AI116" s="797"/>
      <c r="AJ116" s="797"/>
      <c r="AK116" s="797"/>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8" t="s">
        <v>179</v>
      </c>
      <c r="D120" s="798"/>
      <c r="E120" s="798"/>
      <c r="F120" s="798"/>
      <c r="G120" s="798"/>
      <c r="H120" s="798"/>
      <c r="I120" s="798"/>
      <c r="J120" s="798"/>
      <c r="K120" s="798"/>
      <c r="L120" s="798"/>
      <c r="M120" s="798"/>
      <c r="N120" s="798"/>
      <c r="O120" s="798"/>
      <c r="P120" s="798"/>
      <c r="Q120" s="798"/>
      <c r="R120" s="798"/>
      <c r="S120" s="798"/>
      <c r="T120" s="798"/>
      <c r="U120" s="798"/>
      <c r="V120" s="798"/>
      <c r="W120" s="798"/>
      <c r="X120" s="798"/>
      <c r="Y120" s="798"/>
      <c r="Z120" s="798"/>
      <c r="AA120" s="798"/>
      <c r="AB120" s="798"/>
      <c r="AC120" s="798"/>
      <c r="AD120" s="798"/>
      <c r="AE120" s="798"/>
      <c r="AF120" s="798"/>
      <c r="AG120" s="798"/>
      <c r="AH120" s="798"/>
      <c r="AI120" s="798"/>
      <c r="AJ120" s="798"/>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90">
        <v>8</v>
      </c>
      <c r="F122" s="791"/>
      <c r="G122" s="370" t="s">
        <v>181</v>
      </c>
      <c r="H122" s="790">
        <v>4</v>
      </c>
      <c r="I122" s="791"/>
      <c r="J122" s="370" t="s">
        <v>182</v>
      </c>
      <c r="K122" s="790">
        <v>1</v>
      </c>
      <c r="L122" s="791"/>
      <c r="M122" s="370" t="s">
        <v>183</v>
      </c>
      <c r="N122" s="352"/>
      <c r="O122" s="792" t="s">
        <v>53</v>
      </c>
      <c r="P122" s="792"/>
      <c r="Q122" s="792"/>
      <c r="R122" s="793" t="str">
        <f>IF(H6="","",H6)</f>
        <v>○○ケアサービス</v>
      </c>
      <c r="S122" s="793"/>
      <c r="T122" s="793"/>
      <c r="U122" s="793"/>
      <c r="V122" s="793"/>
      <c r="W122" s="793"/>
      <c r="X122" s="793"/>
      <c r="Y122" s="793"/>
      <c r="Z122" s="793"/>
      <c r="AA122" s="793"/>
      <c r="AB122" s="793"/>
      <c r="AC122" s="793"/>
      <c r="AD122" s="793"/>
      <c r="AE122" s="793"/>
      <c r="AF122" s="793"/>
      <c r="AG122" s="793"/>
      <c r="AH122" s="793"/>
      <c r="AI122" s="793"/>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5" t="s">
        <v>184</v>
      </c>
      <c r="O123" s="765"/>
      <c r="P123" s="765"/>
      <c r="Q123" s="765"/>
      <c r="R123" s="766" t="s">
        <v>20</v>
      </c>
      <c r="S123" s="766"/>
      <c r="T123" s="767" t="str">
        <f>IF(基本情報入力シート!L20="", "", 基本情報入力シート!L20)</f>
        <v>代表取締役</v>
      </c>
      <c r="U123" s="767"/>
      <c r="V123" s="767"/>
      <c r="W123" s="767"/>
      <c r="X123" s="767"/>
      <c r="Y123" s="768" t="s">
        <v>21</v>
      </c>
      <c r="Z123" s="768"/>
      <c r="AA123" s="767" t="str">
        <f>IF(基本情報入力シート!L21="", "", 基本情報入力シート!L21)</f>
        <v>厚労花子</v>
      </c>
      <c r="AB123" s="767"/>
      <c r="AC123" s="767"/>
      <c r="AD123" s="767"/>
      <c r="AE123" s="767"/>
      <c r="AF123" s="767"/>
      <c r="AG123" s="767"/>
      <c r="AH123" s="767"/>
      <c r="AI123" s="76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7" t="s">
        <v>189</v>
      </c>
      <c r="C130" s="748"/>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c r="AF130" s="748"/>
      <c r="AG130" s="748"/>
      <c r="AH130" s="748"/>
      <c r="AI130" s="748"/>
      <c r="AJ130" s="748"/>
      <c r="AK130" s="749"/>
      <c r="AL130" s="15"/>
    </row>
    <row r="131" spans="1:38">
      <c r="A131" s="15"/>
      <c r="B131" s="756" t="s">
        <v>190</v>
      </c>
      <c r="C131" s="757"/>
      <c r="D131" s="757"/>
      <c r="E131" s="757"/>
      <c r="F131" s="757"/>
      <c r="G131" s="757"/>
      <c r="H131" s="757"/>
      <c r="I131" s="757"/>
      <c r="J131" s="757"/>
      <c r="K131" s="757"/>
      <c r="L131" s="757"/>
      <c r="M131" s="757"/>
      <c r="N131" s="757"/>
      <c r="O131" s="757"/>
      <c r="P131" s="757"/>
      <c r="Q131" s="757"/>
      <c r="R131" s="757"/>
      <c r="S131" s="757"/>
      <c r="T131" s="757"/>
      <c r="U131" s="757"/>
      <c r="V131" s="757"/>
      <c r="W131" s="757"/>
      <c r="X131" s="757"/>
      <c r="Y131" s="757"/>
      <c r="Z131" s="757"/>
      <c r="AA131" s="757"/>
      <c r="AB131" s="757"/>
      <c r="AC131" s="757"/>
      <c r="AD131" s="757"/>
      <c r="AE131" s="757"/>
      <c r="AF131" s="757"/>
      <c r="AG131" s="757"/>
      <c r="AH131" s="757"/>
      <c r="AI131" s="757"/>
      <c r="AJ131" s="758"/>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7" t="s">
        <v>191</v>
      </c>
      <c r="C133" s="748"/>
      <c r="D133" s="748"/>
      <c r="E133" s="748"/>
      <c r="F133" s="748"/>
      <c r="G133" s="748"/>
      <c r="H133" s="748"/>
      <c r="I133" s="748"/>
      <c r="J133" s="748"/>
      <c r="K133" s="748"/>
      <c r="L133" s="748"/>
      <c r="M133" s="748"/>
      <c r="N133" s="748"/>
      <c r="O133" s="748"/>
      <c r="P133" s="748"/>
      <c r="Q133" s="748"/>
      <c r="R133" s="748"/>
      <c r="S133" s="748"/>
      <c r="T133" s="748"/>
      <c r="U133" s="748"/>
      <c r="V133" s="748"/>
      <c r="W133" s="748"/>
      <c r="X133" s="748"/>
      <c r="Y133" s="748"/>
      <c r="Z133" s="748"/>
      <c r="AA133" s="748"/>
      <c r="AB133" s="748"/>
      <c r="AC133" s="748"/>
      <c r="AD133" s="748"/>
      <c r="AE133" s="748"/>
      <c r="AF133" s="748"/>
      <c r="AG133" s="748"/>
      <c r="AH133" s="748"/>
      <c r="AI133" s="748"/>
      <c r="AJ133" s="748"/>
      <c r="AK133" s="749"/>
      <c r="AL133" s="15"/>
    </row>
    <row r="134" spans="1:38" s="96" customFormat="1" ht="15" customHeight="1">
      <c r="A134" s="334"/>
      <c r="B134" s="389" t="s">
        <v>192</v>
      </c>
      <c r="C134" s="741" t="s">
        <v>193</v>
      </c>
      <c r="D134" s="742"/>
      <c r="E134" s="742"/>
      <c r="F134" s="742"/>
      <c r="G134" s="742"/>
      <c r="H134" s="742"/>
      <c r="I134" s="743"/>
      <c r="J134" s="774" t="s">
        <v>194</v>
      </c>
      <c r="K134" s="774"/>
      <c r="L134" s="774"/>
      <c r="M134" s="774"/>
      <c r="N134" s="774"/>
      <c r="O134" s="774"/>
      <c r="P134" s="774"/>
      <c r="Q134" s="774"/>
      <c r="R134" s="774"/>
      <c r="S134" s="774"/>
      <c r="T134" s="774"/>
      <c r="U134" s="774"/>
      <c r="V134" s="774"/>
      <c r="W134" s="774"/>
      <c r="X134" s="774"/>
      <c r="Y134" s="774"/>
      <c r="Z134" s="774"/>
      <c r="AA134" s="774"/>
      <c r="AB134" s="774"/>
      <c r="AC134" s="774"/>
      <c r="AD134" s="774"/>
      <c r="AE134" s="774"/>
      <c r="AF134" s="774"/>
      <c r="AG134" s="774"/>
      <c r="AH134" s="774"/>
      <c r="AI134" s="774"/>
      <c r="AJ134" s="775"/>
      <c r="AK134" s="388" t="str">
        <f>IF(H6="", "",IF(AND(AK24="○", AB25="○"), "○", "×"))</f>
        <v>○</v>
      </c>
      <c r="AL134" s="15"/>
    </row>
    <row r="135" spans="1:38" s="96" customFormat="1" ht="25.9" customHeight="1">
      <c r="A135" s="334"/>
      <c r="B135" s="389" t="s">
        <v>195</v>
      </c>
      <c r="C135" s="744" t="s">
        <v>196</v>
      </c>
      <c r="D135" s="745"/>
      <c r="E135" s="745"/>
      <c r="F135" s="745"/>
      <c r="G135" s="745"/>
      <c r="H135" s="745"/>
      <c r="I135" s="746"/>
      <c r="J135" s="772" t="s">
        <v>197</v>
      </c>
      <c r="K135" s="772"/>
      <c r="L135" s="772"/>
      <c r="M135" s="772"/>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c r="AJ135" s="773"/>
      <c r="AK135" s="388" t="str">
        <f>IF(H6="","",IF(OR(AK32="○",AND(AK32="×",AK33="✓")),"○","×"))</f>
        <v>○</v>
      </c>
      <c r="AL135" s="390"/>
    </row>
    <row r="136" spans="1:38" s="96" customFormat="1" ht="24" customHeight="1">
      <c r="A136" s="247"/>
      <c r="B136" s="391" t="s">
        <v>198</v>
      </c>
      <c r="C136" s="744" t="s">
        <v>199</v>
      </c>
      <c r="D136" s="745"/>
      <c r="E136" s="745"/>
      <c r="F136" s="745"/>
      <c r="G136" s="745"/>
      <c r="H136" s="745"/>
      <c r="I136" s="746"/>
      <c r="J136" s="772" t="s">
        <v>200</v>
      </c>
      <c r="K136" s="772"/>
      <c r="L136" s="772"/>
      <c r="M136" s="772"/>
      <c r="N136" s="772"/>
      <c r="O136" s="772"/>
      <c r="P136" s="772"/>
      <c r="Q136" s="772"/>
      <c r="R136" s="772"/>
      <c r="S136" s="772"/>
      <c r="T136" s="772"/>
      <c r="U136" s="772"/>
      <c r="V136" s="772"/>
      <c r="W136" s="772"/>
      <c r="X136" s="772"/>
      <c r="Y136" s="772"/>
      <c r="Z136" s="772"/>
      <c r="AA136" s="772"/>
      <c r="AB136" s="772"/>
      <c r="AC136" s="772"/>
      <c r="AD136" s="772"/>
      <c r="AE136" s="772"/>
      <c r="AF136" s="772"/>
      <c r="AG136" s="772"/>
      <c r="AH136" s="772"/>
      <c r="AI136" s="772"/>
      <c r="AJ136" s="773"/>
      <c r="AK136" s="388" t="str">
        <f>IF(H6="","",IF(AND(BA36=0,BE36=0),"",IF(OR(AK36="○",AND(AK36="×",AK37="✓")),"○","×")))</f>
        <v>○</v>
      </c>
      <c r="AL136" s="15"/>
    </row>
    <row r="137" spans="1:38" s="12" customFormat="1" ht="26.25" customHeight="1">
      <c r="A137" s="247"/>
      <c r="B137" s="391" t="s">
        <v>201</v>
      </c>
      <c r="C137" s="744" t="s">
        <v>202</v>
      </c>
      <c r="D137" s="745"/>
      <c r="E137" s="745"/>
      <c r="F137" s="745"/>
      <c r="G137" s="745"/>
      <c r="H137" s="745"/>
      <c r="I137" s="746"/>
      <c r="J137" s="772" t="s">
        <v>203</v>
      </c>
      <c r="K137" s="772"/>
      <c r="L137" s="772"/>
      <c r="M137" s="772"/>
      <c r="N137" s="772"/>
      <c r="O137" s="772"/>
      <c r="P137" s="772"/>
      <c r="Q137" s="772"/>
      <c r="R137" s="772"/>
      <c r="S137" s="772"/>
      <c r="T137" s="772"/>
      <c r="U137" s="772"/>
      <c r="V137" s="772"/>
      <c r="W137" s="772"/>
      <c r="X137" s="772"/>
      <c r="Y137" s="772"/>
      <c r="Z137" s="772"/>
      <c r="AA137" s="772"/>
      <c r="AB137" s="772"/>
      <c r="AC137" s="772"/>
      <c r="AD137" s="772"/>
      <c r="AE137" s="772"/>
      <c r="AF137" s="772"/>
      <c r="AG137" s="772"/>
      <c r="AH137" s="772"/>
      <c r="AI137" s="772"/>
      <c r="AJ137" s="773"/>
      <c r="AK137" s="388" t="str">
        <f>IF(H6="","",IF(AND(BA40=0,BE40=0),"",IF(OR(AK40="○",AK43="○",AND(AK40="×",AK41="✓")),"○","×")))</f>
        <v>○</v>
      </c>
      <c r="AL137" s="15"/>
    </row>
    <row r="138" spans="1:38" s="12" customFormat="1" ht="18" customHeight="1">
      <c r="A138" s="247"/>
      <c r="B138" s="391" t="s">
        <v>204</v>
      </c>
      <c r="C138" s="744" t="s">
        <v>205</v>
      </c>
      <c r="D138" s="745"/>
      <c r="E138" s="745"/>
      <c r="F138" s="745"/>
      <c r="G138" s="745"/>
      <c r="H138" s="745"/>
      <c r="I138" s="746"/>
      <c r="J138" s="774" t="s">
        <v>206</v>
      </c>
      <c r="K138" s="774"/>
      <c r="L138" s="774"/>
      <c r="M138" s="774"/>
      <c r="N138" s="774"/>
      <c r="O138" s="774"/>
      <c r="P138" s="774"/>
      <c r="Q138" s="774"/>
      <c r="R138" s="774"/>
      <c r="S138" s="774"/>
      <c r="T138" s="774"/>
      <c r="U138" s="774"/>
      <c r="V138" s="774"/>
      <c r="W138" s="774"/>
      <c r="X138" s="774"/>
      <c r="Y138" s="774"/>
      <c r="Z138" s="774"/>
      <c r="AA138" s="774"/>
      <c r="AB138" s="774"/>
      <c r="AC138" s="774"/>
      <c r="AD138" s="774"/>
      <c r="AE138" s="774"/>
      <c r="AF138" s="774"/>
      <c r="AG138" s="774"/>
      <c r="AH138" s="774"/>
      <c r="AI138" s="774"/>
      <c r="AJ138" s="775"/>
      <c r="AK138" s="388" t="str">
        <f>IF(H6="","",AK51)</f>
        <v>○</v>
      </c>
      <c r="AL138" s="390"/>
    </row>
    <row r="139" spans="1:38" s="12" customFormat="1" ht="22.15" customHeight="1">
      <c r="A139" s="247"/>
      <c r="B139" s="771" t="s">
        <v>207</v>
      </c>
      <c r="C139" s="750" t="s">
        <v>208</v>
      </c>
      <c r="D139" s="751"/>
      <c r="E139" s="751"/>
      <c r="F139" s="751"/>
      <c r="G139" s="751"/>
      <c r="H139" s="751"/>
      <c r="I139" s="752"/>
      <c r="J139" s="772" t="s">
        <v>209</v>
      </c>
      <c r="K139" s="772"/>
      <c r="L139" s="772"/>
      <c r="M139" s="772"/>
      <c r="N139" s="772"/>
      <c r="O139" s="772"/>
      <c r="P139" s="772"/>
      <c r="Q139" s="772"/>
      <c r="R139" s="772"/>
      <c r="S139" s="772"/>
      <c r="T139" s="772"/>
      <c r="U139" s="772"/>
      <c r="V139" s="772"/>
      <c r="W139" s="772"/>
      <c r="X139" s="772"/>
      <c r="Y139" s="772"/>
      <c r="Z139" s="772"/>
      <c r="AA139" s="772"/>
      <c r="AB139" s="772"/>
      <c r="AC139" s="772"/>
      <c r="AD139" s="772"/>
      <c r="AE139" s="772"/>
      <c r="AF139" s="772"/>
      <c r="AG139" s="772"/>
      <c r="AH139" s="772"/>
      <c r="AI139" s="772"/>
      <c r="AJ139" s="773"/>
      <c r="AK139" s="388" t="str">
        <f>IF(H6="", "",IF(OR(AK54="○", AK56="○"), "○", "×"))</f>
        <v>○</v>
      </c>
      <c r="AL139" s="15"/>
    </row>
    <row r="140" spans="1:38" s="12" customFormat="1">
      <c r="A140" s="247"/>
      <c r="B140" s="771"/>
      <c r="C140" s="753"/>
      <c r="D140" s="754"/>
      <c r="E140" s="754"/>
      <c r="F140" s="754"/>
      <c r="G140" s="754"/>
      <c r="H140" s="754"/>
      <c r="I140" s="755"/>
      <c r="J140" s="774" t="s">
        <v>210</v>
      </c>
      <c r="K140" s="774"/>
      <c r="L140" s="774"/>
      <c r="M140" s="774"/>
      <c r="N140" s="774"/>
      <c r="O140" s="774"/>
      <c r="P140" s="774"/>
      <c r="Q140" s="774"/>
      <c r="R140" s="774"/>
      <c r="S140" s="774"/>
      <c r="T140" s="774"/>
      <c r="U140" s="774"/>
      <c r="V140" s="774"/>
      <c r="W140" s="774"/>
      <c r="X140" s="774"/>
      <c r="Y140" s="774"/>
      <c r="Z140" s="774"/>
      <c r="AA140" s="774"/>
      <c r="AB140" s="774"/>
      <c r="AC140" s="774"/>
      <c r="AD140" s="774"/>
      <c r="AE140" s="774"/>
      <c r="AF140" s="774"/>
      <c r="AG140" s="774"/>
      <c r="AH140" s="774"/>
      <c r="AI140" s="774"/>
      <c r="AJ140" s="775"/>
      <c r="AK140" s="388" t="str">
        <f>IF(H6="", "", AK96)</f>
        <v>○</v>
      </c>
      <c r="AL140" s="15"/>
    </row>
    <row r="141" spans="1:38" ht="15" customHeight="1">
      <c r="A141" s="15"/>
      <c r="B141" s="392" t="s">
        <v>211</v>
      </c>
      <c r="C141" s="762" t="s">
        <v>212</v>
      </c>
      <c r="D141" s="762"/>
      <c r="E141" s="762"/>
      <c r="F141" s="762"/>
      <c r="G141" s="762"/>
      <c r="H141" s="762"/>
      <c r="I141" s="762"/>
      <c r="J141" s="763" t="s">
        <v>213</v>
      </c>
      <c r="K141" s="763"/>
      <c r="L141" s="763"/>
      <c r="M141" s="763"/>
      <c r="N141" s="763"/>
      <c r="O141" s="763"/>
      <c r="P141" s="763"/>
      <c r="Q141" s="763"/>
      <c r="R141" s="763"/>
      <c r="S141" s="763"/>
      <c r="T141" s="763"/>
      <c r="U141" s="763"/>
      <c r="V141" s="763"/>
      <c r="W141" s="763"/>
      <c r="X141" s="763"/>
      <c r="Y141" s="763"/>
      <c r="Z141" s="763"/>
      <c r="AA141" s="763"/>
      <c r="AB141" s="763"/>
      <c r="AC141" s="763"/>
      <c r="AD141" s="763"/>
      <c r="AE141" s="763"/>
      <c r="AF141" s="763"/>
      <c r="AG141" s="763"/>
      <c r="AH141" s="763"/>
      <c r="AI141" s="763"/>
      <c r="AJ141" s="764"/>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7" t="s">
        <v>214</v>
      </c>
      <c r="C143" s="748"/>
      <c r="D143" s="748"/>
      <c r="E143" s="748"/>
      <c r="F143" s="748"/>
      <c r="G143" s="748"/>
      <c r="H143" s="748"/>
      <c r="I143" s="748"/>
      <c r="J143" s="748"/>
      <c r="K143" s="748"/>
      <c r="L143" s="748"/>
      <c r="M143" s="748"/>
      <c r="N143" s="748"/>
      <c r="O143" s="748"/>
      <c r="P143" s="748"/>
      <c r="Q143" s="748"/>
      <c r="R143" s="748"/>
      <c r="S143" s="748"/>
      <c r="T143" s="748"/>
      <c r="U143" s="748"/>
      <c r="V143" s="748"/>
      <c r="W143" s="748"/>
      <c r="X143" s="748"/>
      <c r="Y143" s="748"/>
      <c r="Z143" s="748"/>
      <c r="AA143" s="748"/>
      <c r="AB143" s="748"/>
      <c r="AC143" s="748"/>
      <c r="AD143" s="748"/>
      <c r="AE143" s="748"/>
      <c r="AF143" s="748"/>
      <c r="AG143" s="748"/>
      <c r="AH143" s="748"/>
      <c r="AI143" s="748"/>
      <c r="AJ143" s="748"/>
      <c r="AK143" s="749"/>
      <c r="AL143" s="15"/>
    </row>
    <row r="144" spans="1:38" ht="13.15" customHeight="1">
      <c r="A144" s="15"/>
      <c r="B144" s="394" t="s">
        <v>66</v>
      </c>
      <c r="C144" s="759" t="s">
        <v>215</v>
      </c>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760"/>
      <c r="AC144" s="760"/>
      <c r="AD144" s="760"/>
      <c r="AE144" s="760"/>
      <c r="AF144" s="760"/>
      <c r="AG144" s="760"/>
      <c r="AH144" s="760"/>
      <c r="AI144" s="760"/>
      <c r="AJ144" s="761"/>
      <c r="AK144" s="388" t="str">
        <f>IF(H6="", "",AK106)</f>
        <v>○</v>
      </c>
      <c r="AL144" s="15"/>
    </row>
    <row r="145" spans="1:38" ht="13.15" customHeight="1">
      <c r="A145" s="15"/>
      <c r="B145" s="395" t="s">
        <v>66</v>
      </c>
      <c r="C145" s="738" t="s">
        <v>216</v>
      </c>
      <c r="D145" s="739"/>
      <c r="E145" s="739"/>
      <c r="F145" s="739"/>
      <c r="G145" s="739"/>
      <c r="H145" s="739"/>
      <c r="I145" s="739"/>
      <c r="J145" s="739"/>
      <c r="K145" s="739"/>
      <c r="L145" s="739"/>
      <c r="M145" s="739"/>
      <c r="N145" s="739"/>
      <c r="O145" s="739"/>
      <c r="P145" s="739"/>
      <c r="Q145" s="739"/>
      <c r="R145" s="739"/>
      <c r="S145" s="739"/>
      <c r="T145" s="739"/>
      <c r="U145" s="739"/>
      <c r="V145" s="739"/>
      <c r="W145" s="739"/>
      <c r="X145" s="739"/>
      <c r="Y145" s="739"/>
      <c r="Z145" s="739"/>
      <c r="AA145" s="739"/>
      <c r="AB145" s="739"/>
      <c r="AC145" s="739"/>
      <c r="AD145" s="739"/>
      <c r="AE145" s="739"/>
      <c r="AF145" s="739"/>
      <c r="AG145" s="739"/>
      <c r="AH145" s="739"/>
      <c r="AI145" s="739"/>
      <c r="AJ145" s="740"/>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B1PmLB+B1EsH3D33pLvvYPWSPzp+aATIs5tLC73792UH2Oj5kpf1Rsp+jeDFkHgpNIcQ5uVsfazIqUIW91w35g==" saltValue="8zC8GHdq+yC8zAdTcVjh2Q=="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N1" zoomScale="60" zoomScaleNormal="42" zoomScalePageLayoutView="70" workbookViewId="0">
      <selection activeCell="AJ15" sqref="AJ1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44" t="s">
        <v>53</v>
      </c>
      <c r="B3" s="944"/>
      <c r="C3" s="945"/>
      <c r="D3" s="946" t="str">
        <f>IF(基本情報入力シート!L16="","",基本情報入力シート!L16)</f>
        <v>○○ケアサービス</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49" t="s">
        <v>219</v>
      </c>
      <c r="B5" s="950"/>
      <c r="C5" s="950"/>
      <c r="D5" s="950"/>
      <c r="E5" s="950"/>
      <c r="F5" s="950"/>
      <c r="G5" s="950"/>
      <c r="H5" s="950"/>
      <c r="I5" s="950"/>
      <c r="J5" s="950"/>
      <c r="K5" s="951"/>
      <c r="L5" s="929">
        <f>IFERROR(SUM(AB:AB),"")</f>
        <v>19561158</v>
      </c>
      <c r="M5" s="930"/>
      <c r="N5" s="429" t="s">
        <v>61</v>
      </c>
      <c r="O5" s="423"/>
      <c r="P5" s="430"/>
      <c r="Q5" s="404"/>
      <c r="R5" s="405"/>
      <c r="S5" s="283"/>
      <c r="T5" s="406"/>
      <c r="U5" s="406"/>
      <c r="V5" s="406"/>
      <c r="W5" s="406"/>
      <c r="X5" s="406"/>
      <c r="Y5" s="406"/>
      <c r="Z5" s="406"/>
      <c r="AA5" s="406"/>
      <c r="AB5" s="406"/>
      <c r="AC5" s="406"/>
      <c r="AD5" s="407"/>
      <c r="AE5" s="931" t="s">
        <v>220</v>
      </c>
      <c r="AF5" s="932"/>
      <c r="AG5" s="932"/>
      <c r="AH5" s="932"/>
      <c r="AI5" s="933"/>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26" t="s">
        <v>221</v>
      </c>
      <c r="C6" s="927"/>
      <c r="D6" s="927"/>
      <c r="E6" s="927"/>
      <c r="F6" s="927"/>
      <c r="G6" s="927"/>
      <c r="H6" s="927"/>
      <c r="I6" s="927"/>
      <c r="J6" s="927"/>
      <c r="K6" s="928"/>
      <c r="L6" s="929">
        <f>IFERROR(SUM(AC:AC),"")</f>
        <v>6585508</v>
      </c>
      <c r="M6" s="930"/>
      <c r="N6" s="429" t="s">
        <v>61</v>
      </c>
      <c r="O6" s="403"/>
      <c r="P6" s="430"/>
      <c r="Q6" s="404"/>
      <c r="R6" s="405"/>
      <c r="S6" s="283"/>
      <c r="T6" s="406"/>
      <c r="U6" s="406"/>
      <c r="V6" s="406"/>
      <c r="W6" s="406"/>
      <c r="X6" s="406"/>
      <c r="Y6" s="406"/>
      <c r="Z6" s="406"/>
      <c r="AA6" s="406"/>
      <c r="AB6" s="406"/>
      <c r="AC6" s="406"/>
      <c r="AD6" s="407"/>
      <c r="AE6" s="931" t="s">
        <v>222</v>
      </c>
      <c r="AF6" s="932"/>
      <c r="AG6" s="932"/>
      <c r="AH6" s="932"/>
      <c r="AI6" s="933"/>
      <c r="AJ6" s="433">
        <f>SUMIFS(AG:AG, AT:AT, "対象", BH:BH, "その他", K:K, "&lt;&gt;*短期入所*")</f>
        <v>0</v>
      </c>
      <c r="AK6" s="521"/>
      <c r="AL6" s="521"/>
      <c r="AM6" s="521"/>
      <c r="AN6" s="521"/>
      <c r="AO6" s="521"/>
      <c r="AP6" s="522"/>
      <c r="AQ6" s="514"/>
      <c r="AR6" s="521"/>
      <c r="AS6" s="514"/>
      <c r="AT6" s="514"/>
      <c r="AU6" s="523"/>
      <c r="AV6" s="523"/>
      <c r="AW6" s="523"/>
      <c r="AX6" s="925"/>
      <c r="AY6" s="925"/>
      <c r="AZ6" s="925"/>
      <c r="BA6" s="925"/>
      <c r="BB6" s="925"/>
      <c r="BC6" s="925"/>
      <c r="BD6" s="925"/>
      <c r="BE6" s="925"/>
      <c r="BF6" s="925"/>
      <c r="BG6" s="925"/>
      <c r="BH6" s="925"/>
      <c r="BI6" s="925"/>
      <c r="BJ6" s="524"/>
      <c r="BK6" s="925"/>
      <c r="BL6" s="925"/>
      <c r="BM6" s="925"/>
      <c r="BN6" s="925"/>
      <c r="BO6" s="925"/>
    </row>
    <row r="7" spans="1:68" s="516" customFormat="1" ht="35.25" customHeight="1" thickBot="1">
      <c r="A7" s="952" t="s">
        <v>223</v>
      </c>
      <c r="B7" s="952"/>
      <c r="C7" s="952"/>
      <c r="D7" s="952"/>
      <c r="E7" s="952"/>
      <c r="F7" s="952"/>
      <c r="G7" s="952"/>
      <c r="H7" s="952"/>
      <c r="I7" s="952"/>
      <c r="J7" s="952"/>
      <c r="K7" s="952"/>
      <c r="L7" s="952"/>
      <c r="M7" s="952"/>
      <c r="N7" s="434"/>
      <c r="O7" s="403"/>
      <c r="P7" s="430"/>
      <c r="Q7" s="404"/>
      <c r="R7" s="405"/>
      <c r="S7" s="283"/>
      <c r="T7" s="406"/>
      <c r="U7" s="406"/>
      <c r="V7" s="406"/>
      <c r="W7" s="406"/>
      <c r="X7" s="406"/>
      <c r="Y7" s="406"/>
      <c r="Z7" s="406"/>
      <c r="AA7" s="406"/>
      <c r="AB7" s="406"/>
      <c r="AC7" s="406"/>
      <c r="AD7" s="407"/>
      <c r="AE7" s="931" t="s">
        <v>224</v>
      </c>
      <c r="AF7" s="932"/>
      <c r="AG7" s="932"/>
      <c r="AH7" s="932"/>
      <c r="AI7" s="933"/>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22"/>
      <c r="AR8" s="922"/>
      <c r="AS8" s="922"/>
      <c r="AT8" s="922"/>
      <c r="AU8" s="922"/>
      <c r="AV8" s="922"/>
      <c r="AW8" s="922"/>
      <c r="AX8" s="922"/>
      <c r="AY8" s="525"/>
      <c r="AZ8" s="922"/>
      <c r="BA8" s="922"/>
      <c r="BB8" s="922"/>
      <c r="BC8" s="922"/>
      <c r="BD8" s="922"/>
      <c r="BE8" s="922"/>
      <c r="BF8" s="525"/>
      <c r="BG8" s="922"/>
      <c r="BH8" s="922"/>
      <c r="BI8" s="922"/>
      <c r="BJ8" s="922"/>
      <c r="BK8" s="922"/>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3" t="str">
        <f>IF(D3="", "", IFERROR(IF(COUNTIF(AP12:AP111,"未入力")=0,"○","×"),""))</f>
        <v>○</v>
      </c>
      <c r="AD9" s="924"/>
      <c r="AE9" s="441" t="str">
        <f>IF(D3="", "", IFERROR(IF(COUNTIF(AQ:AQ,"未入力")=0,"○","×"),""))</f>
        <v>○</v>
      </c>
      <c r="AF9" s="441" t="str">
        <f>IF(D3="", "", IFERROR(IF(COUNTIF(AS:AS,"未入力")=0,"○","×"),""))</f>
        <v>○</v>
      </c>
      <c r="AG9" s="923" t="str">
        <f>IF(D3="", "", IFERROR(IF(COUNTIF(AW:AW,"未入力")=0,"○","×"),""))</f>
        <v>○</v>
      </c>
      <c r="AH9" s="924"/>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70"/>
      <c r="B10" s="972" t="s">
        <v>225</v>
      </c>
      <c r="C10" s="973"/>
      <c r="D10" s="973"/>
      <c r="E10" s="973"/>
      <c r="F10" s="974"/>
      <c r="G10" s="978" t="s">
        <v>39</v>
      </c>
      <c r="H10" s="937" t="s">
        <v>40</v>
      </c>
      <c r="I10" s="937"/>
      <c r="J10" s="938" t="s">
        <v>226</v>
      </c>
      <c r="K10" s="940" t="s">
        <v>42</v>
      </c>
      <c r="L10" s="963" t="s">
        <v>227</v>
      </c>
      <c r="M10" s="965" t="s">
        <v>228</v>
      </c>
      <c r="N10" s="967" t="s">
        <v>229</v>
      </c>
      <c r="O10" s="962" t="s">
        <v>230</v>
      </c>
      <c r="P10" s="953" t="s">
        <v>231</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71"/>
      <c r="B11" s="975"/>
      <c r="C11" s="976"/>
      <c r="D11" s="976"/>
      <c r="E11" s="976"/>
      <c r="F11" s="977"/>
      <c r="G11" s="979"/>
      <c r="H11" s="446" t="s">
        <v>240</v>
      </c>
      <c r="I11" s="446" t="s">
        <v>241</v>
      </c>
      <c r="J11" s="939"/>
      <c r="K11" s="941"/>
      <c r="L11" s="964"/>
      <c r="M11" s="966"/>
      <c r="N11" s="968"/>
      <c r="O11" s="969"/>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51" t="s">
        <v>247</v>
      </c>
      <c r="AI11" s="452" t="s">
        <v>248</v>
      </c>
      <c r="AJ11" s="453" t="s">
        <v>249</v>
      </c>
      <c r="AK11" s="942" t="s">
        <v>250</v>
      </c>
      <c r="AL11" s="943"/>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34" t="str">
        <f>IF(基本情報入力シート!B40="","",基本情報入力シート!B40)</f>
        <v>1111111111</v>
      </c>
      <c r="C12" s="935"/>
      <c r="D12" s="935"/>
      <c r="E12" s="935"/>
      <c r="F12" s="93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2490</v>
      </c>
      <c r="AE12" s="157" t="s">
        <v>2490</v>
      </c>
      <c r="AF12" s="157" t="s">
        <v>2490</v>
      </c>
      <c r="AG12" s="158">
        <v>0</v>
      </c>
      <c r="AH12" s="159" t="s">
        <v>430</v>
      </c>
      <c r="AI12" s="161" t="s">
        <v>388</v>
      </c>
      <c r="AJ12" s="161" t="s">
        <v>2493</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34" t="str">
        <f>IF(基本情報入力シート!B41="","",基本情報入力シート!B41)</f>
        <v>1111111112</v>
      </c>
      <c r="C13" s="935"/>
      <c r="D13" s="935"/>
      <c r="E13" s="935"/>
      <c r="F13" s="93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2490</v>
      </c>
      <c r="AE13" s="157" t="s">
        <v>2490</v>
      </c>
      <c r="AF13" s="157" t="s">
        <v>2490</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34" t="str">
        <f>IF(基本情報入力シート!B42="","",基本情報入力シート!B42)</f>
        <v>1111111113</v>
      </c>
      <c r="C14" s="935"/>
      <c r="D14" s="935"/>
      <c r="E14" s="935"/>
      <c r="F14" s="93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2490</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34" t="str">
        <f>IF(基本情報入力シート!B43="","",基本情報入力シート!B43)</f>
        <v>1111111114</v>
      </c>
      <c r="C15" s="935"/>
      <c r="D15" s="935"/>
      <c r="E15" s="935"/>
      <c r="F15" s="93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34" t="str">
        <f>IF(基本情報入力シート!B44="","",基本情報入力シート!B44)</f>
        <v>1111111115</v>
      </c>
      <c r="C16" s="935"/>
      <c r="D16" s="935"/>
      <c r="E16" s="935"/>
      <c r="F16" s="93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34" t="str">
        <f>IF(基本情報入力シート!B45="","",基本情報入力シート!B45)</f>
        <v>1111111116</v>
      </c>
      <c r="C17" s="935"/>
      <c r="D17" s="935"/>
      <c r="E17" s="935"/>
      <c r="F17" s="93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34" t="str">
        <f>IF(基本情報入力シート!B47="","",基本情報入力シート!B47)</f>
        <v/>
      </c>
      <c r="C19" s="935"/>
      <c r="D19" s="935"/>
      <c r="E19" s="935"/>
      <c r="F19" s="93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gzGyU1gNoVwNRBmJ6cHVmjz0KV5cub6X08w+oWIoko2AU2Cq/Zbd4odlYIQw0kMobY/dtpOioIOY0pYhypzs7w==" saltValue="0iL4G1gq65vpQS8k3FM5W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5" sqref="AJ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44" t="s">
        <v>53</v>
      </c>
      <c r="B3" s="944"/>
      <c r="C3" s="945"/>
      <c r="D3" s="946" t="str">
        <f>IF(基本情報入力シート!L16="","",基本情報入力シート!L16)</f>
        <v>○○ケアサービス</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7"/>
      <c r="AL4" s="517"/>
      <c r="AM4" s="517"/>
      <c r="AN4" s="517"/>
      <c r="AO4" s="517"/>
      <c r="AS4" s="517"/>
      <c r="BO4" s="515"/>
      <c r="BP4" s="516"/>
      <c r="BQ4" s="516"/>
      <c r="BR4" s="516"/>
      <c r="BS4" s="516"/>
    </row>
    <row r="5" spans="1:72" ht="51" customHeight="1" thickBot="1">
      <c r="A5" s="997" t="s">
        <v>277</v>
      </c>
      <c r="B5" s="998"/>
      <c r="C5" s="998"/>
      <c r="D5" s="998"/>
      <c r="E5" s="998"/>
      <c r="F5" s="998"/>
      <c r="G5" s="998"/>
      <c r="H5" s="998"/>
      <c r="I5" s="998"/>
      <c r="J5" s="999"/>
      <c r="K5" s="468" t="s">
        <v>278</v>
      </c>
      <c r="L5" s="989" t="s">
        <v>279</v>
      </c>
      <c r="M5" s="989"/>
      <c r="N5" s="469" t="s">
        <v>280</v>
      </c>
      <c r="O5" s="470"/>
      <c r="P5" s="430"/>
      <c r="Q5" s="404"/>
      <c r="R5" s="405"/>
      <c r="S5" s="283"/>
      <c r="T5" s="406"/>
      <c r="U5" s="406"/>
      <c r="V5" s="406"/>
      <c r="W5" s="406"/>
      <c r="X5" s="406"/>
      <c r="Y5" s="406"/>
      <c r="Z5" s="406"/>
      <c r="AA5" s="406"/>
      <c r="AB5" s="406"/>
      <c r="AC5" s="406"/>
      <c r="AD5" s="407"/>
      <c r="AE5" s="931" t="s">
        <v>220</v>
      </c>
      <c r="AF5" s="932"/>
      <c r="AG5" s="932"/>
      <c r="AH5" s="932"/>
      <c r="AI5" s="933"/>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91" t="s">
        <v>219</v>
      </c>
      <c r="B6" s="992"/>
      <c r="C6" s="992"/>
      <c r="D6" s="992"/>
      <c r="E6" s="992"/>
      <c r="F6" s="992"/>
      <c r="G6" s="992"/>
      <c r="H6" s="992"/>
      <c r="I6" s="992"/>
      <c r="J6" s="993"/>
      <c r="K6" s="471">
        <f>IFERROR(SUM($AB:$AB),"")</f>
        <v>124721850</v>
      </c>
      <c r="L6" s="990">
        <f>IFERROR(SUMIF($AN$12:$AN$111,"加算対象",$AB12:$AB111),"")</f>
        <v>122616620</v>
      </c>
      <c r="M6" s="990"/>
      <c r="N6" s="472">
        <f>IFERROR(SUMIF($AN$12:$AN$111,"加算対象外",$AB12:$AB111),"")</f>
        <v>2105230</v>
      </c>
      <c r="O6" s="429" t="s">
        <v>61</v>
      </c>
      <c r="P6" s="430"/>
      <c r="Q6" s="404"/>
      <c r="R6" s="405"/>
      <c r="S6" s="283"/>
      <c r="T6" s="406"/>
      <c r="U6" s="406"/>
      <c r="V6" s="406"/>
      <c r="W6" s="406"/>
      <c r="X6" s="406"/>
      <c r="Y6" s="406"/>
      <c r="Z6" s="406"/>
      <c r="AA6" s="406"/>
      <c r="AB6" s="406"/>
      <c r="AC6" s="406"/>
      <c r="AD6" s="407"/>
      <c r="AE6" s="931" t="s">
        <v>222</v>
      </c>
      <c r="AF6" s="932"/>
      <c r="AG6" s="932"/>
      <c r="AH6" s="932"/>
      <c r="AI6" s="933"/>
      <c r="AJ6" s="433">
        <f>SUMIFS(AG:AG, AU:AU, "対象", BM:BM, "その他", K:K, "&lt;&gt;*短期入所*")</f>
        <v>1</v>
      </c>
      <c r="AK6" s="521"/>
      <c r="AL6" s="521"/>
      <c r="AM6" s="521"/>
      <c r="AN6" s="521"/>
      <c r="AO6" s="521"/>
      <c r="AP6" s="522"/>
      <c r="AQ6" s="522"/>
      <c r="AS6" s="521"/>
      <c r="AV6" s="523"/>
      <c r="AW6" s="523"/>
      <c r="AX6" s="523"/>
      <c r="AY6" s="925"/>
      <c r="AZ6" s="925"/>
      <c r="BA6" s="925"/>
      <c r="BB6" s="925"/>
      <c r="BC6" s="925"/>
      <c r="BD6" s="925"/>
      <c r="BE6" s="925"/>
      <c r="BF6" s="925"/>
      <c r="BG6" s="925"/>
      <c r="BH6" s="925"/>
      <c r="BI6" s="925"/>
      <c r="BJ6" s="925"/>
      <c r="BK6" s="925"/>
      <c r="BL6" s="925"/>
      <c r="BM6" s="925"/>
      <c r="BN6" s="524"/>
      <c r="BO6" s="925"/>
      <c r="BP6" s="925"/>
      <c r="BQ6" s="925"/>
      <c r="BR6" s="925"/>
      <c r="BS6" s="925"/>
    </row>
    <row r="7" spans="1:72" ht="35.25" customHeight="1" thickBot="1">
      <c r="A7" s="473"/>
      <c r="B7" s="994" t="s">
        <v>221</v>
      </c>
      <c r="C7" s="995"/>
      <c r="D7" s="995"/>
      <c r="E7" s="995"/>
      <c r="F7" s="995"/>
      <c r="G7" s="995"/>
      <c r="H7" s="995"/>
      <c r="I7" s="995"/>
      <c r="J7" s="996"/>
      <c r="K7" s="471">
        <f>IFERROR(SUM($AC:$AC),"")</f>
        <v>40700410</v>
      </c>
      <c r="L7" s="990">
        <f>IFERROR(SUMIF($AN$12:$AN$111,"加算対象",$AC12:$AC111),"")</f>
        <v>40700410</v>
      </c>
      <c r="M7" s="990"/>
      <c r="N7" s="474"/>
      <c r="O7" s="429" t="s">
        <v>61</v>
      </c>
      <c r="P7" s="430"/>
      <c r="Q7" s="404"/>
      <c r="R7" s="405"/>
      <c r="S7" s="283"/>
      <c r="T7" s="406"/>
      <c r="U7" s="406"/>
      <c r="V7" s="406"/>
      <c r="W7" s="406"/>
      <c r="X7" s="406"/>
      <c r="Y7" s="406"/>
      <c r="Z7" s="406"/>
      <c r="AA7" s="406"/>
      <c r="AB7" s="406"/>
      <c r="AC7" s="406"/>
      <c r="AD7" s="407"/>
      <c r="AE7" s="931" t="s">
        <v>224</v>
      </c>
      <c r="AF7" s="932"/>
      <c r="AG7" s="932"/>
      <c r="AH7" s="932"/>
      <c r="AI7" s="933"/>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22"/>
      <c r="AS8" s="922"/>
      <c r="AT8" s="922"/>
      <c r="AU8" s="922"/>
      <c r="AV8" s="922"/>
      <c r="AW8" s="922"/>
      <c r="AX8" s="922"/>
      <c r="AY8" s="922"/>
      <c r="AZ8" s="525"/>
      <c r="BA8" s="922"/>
      <c r="BB8" s="922"/>
      <c r="BC8" s="922"/>
      <c r="BD8" s="922"/>
      <c r="BE8" s="922"/>
      <c r="BF8" s="922"/>
      <c r="BG8" s="922"/>
      <c r="BH8" s="922"/>
      <c r="BI8" s="922"/>
      <c r="BJ8" s="525"/>
      <c r="BK8" s="922"/>
      <c r="BL8" s="922"/>
      <c r="BM8" s="922"/>
      <c r="BN8" s="922"/>
      <c r="BO8" s="922"/>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23" t="str">
        <f>IF(D3="", "", IFERROR(IF(COUNTIF(AP12:AP111,"未入力")=0,"○","×"),""))</f>
        <v>○</v>
      </c>
      <c r="AD9" s="924"/>
      <c r="AE9" s="441" t="str">
        <f>IF(D3="", "", IFERROR(IF(COUNTIF(AR:AR,"未入力")=0,"○","×"),""))</f>
        <v>○</v>
      </c>
      <c r="AF9" s="441" t="str">
        <f>IF(D3="", "", IFERROR(IF(COUNTIF(AT:AT,"未入力")=0,"○","×"),""))</f>
        <v>○</v>
      </c>
      <c r="AG9" s="923" t="str">
        <f>IF(D3="", "", IFERROR(IF(COUNTIF(AX:AX,"未入力")=0,"○","×"),""))</f>
        <v>○</v>
      </c>
      <c r="AH9" s="924"/>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70"/>
      <c r="B10" s="972" t="s">
        <v>225</v>
      </c>
      <c r="C10" s="973"/>
      <c r="D10" s="973"/>
      <c r="E10" s="973"/>
      <c r="F10" s="974"/>
      <c r="G10" s="978" t="s">
        <v>39</v>
      </c>
      <c r="H10" s="937" t="s">
        <v>40</v>
      </c>
      <c r="I10" s="937"/>
      <c r="J10" s="938" t="s">
        <v>226</v>
      </c>
      <c r="K10" s="940" t="s">
        <v>42</v>
      </c>
      <c r="L10" s="963" t="s">
        <v>227</v>
      </c>
      <c r="M10" s="965" t="s">
        <v>228</v>
      </c>
      <c r="N10" s="985" t="s">
        <v>281</v>
      </c>
      <c r="O10" s="987" t="s">
        <v>230</v>
      </c>
      <c r="P10" s="953" t="s">
        <v>282</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71"/>
      <c r="B11" s="975"/>
      <c r="C11" s="976"/>
      <c r="D11" s="976"/>
      <c r="E11" s="976"/>
      <c r="F11" s="977"/>
      <c r="G11" s="979"/>
      <c r="H11" s="446" t="s">
        <v>240</v>
      </c>
      <c r="I11" s="446" t="s">
        <v>241</v>
      </c>
      <c r="J11" s="939"/>
      <c r="K11" s="941"/>
      <c r="L11" s="964"/>
      <c r="M11" s="966"/>
      <c r="N11" s="986"/>
      <c r="O11" s="988"/>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75" t="s">
        <v>247</v>
      </c>
      <c r="AI11" s="452" t="s">
        <v>248</v>
      </c>
      <c r="AJ11" s="453" t="s">
        <v>249</v>
      </c>
      <c r="AK11" s="942" t="s">
        <v>250</v>
      </c>
      <c r="AL11" s="943"/>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34" t="str">
        <f>IF(基本情報入力シート!B40="","",基本情報入力シート!B40)</f>
        <v>1111111111</v>
      </c>
      <c r="C12" s="935"/>
      <c r="D12" s="935"/>
      <c r="E12" s="935"/>
      <c r="F12" s="93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2520</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2490</v>
      </c>
      <c r="AE12" s="157" t="s">
        <v>2490</v>
      </c>
      <c r="AF12" s="157" t="s">
        <v>2490</v>
      </c>
      <c r="AG12" s="158">
        <v>1</v>
      </c>
      <c r="AH12" s="159"/>
      <c r="AI12" s="160" t="s">
        <v>388</v>
      </c>
      <c r="AJ12" s="161" t="s">
        <v>405</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34" t="str">
        <f>IF(基本情報入力シート!B41="","",基本情報入力シート!B41)</f>
        <v>1111111112</v>
      </c>
      <c r="C13" s="935"/>
      <c r="D13" s="935"/>
      <c r="E13" s="935"/>
      <c r="F13" s="93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2521</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2490</v>
      </c>
      <c r="AE13" s="157" t="s">
        <v>2490</v>
      </c>
      <c r="AF13" s="157" t="s">
        <v>2490</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34" t="str">
        <f>IF(基本情報入力シート!B42="","",基本情報入力シート!B42)</f>
        <v>1111111113</v>
      </c>
      <c r="C14" s="935"/>
      <c r="D14" s="935"/>
      <c r="E14" s="935"/>
      <c r="F14" s="93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2522</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2490</v>
      </c>
      <c r="AE14" s="157" t="s">
        <v>2490</v>
      </c>
      <c r="AF14" s="157" t="s">
        <v>2490</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34" t="str">
        <f>IF(基本情報入力シート!B43="","",基本情報入力シート!B43)</f>
        <v>1111111114</v>
      </c>
      <c r="C15" s="935"/>
      <c r="D15" s="935"/>
      <c r="E15" s="935"/>
      <c r="F15" s="93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2492</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2490</v>
      </c>
      <c r="AF15" s="157" t="s">
        <v>2490</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34" t="str">
        <f>IF(基本情報入力シート!B44="","",基本情報入力シート!B44)</f>
        <v>1111111115</v>
      </c>
      <c r="C16" s="935"/>
      <c r="D16" s="935"/>
      <c r="E16" s="935"/>
      <c r="F16" s="93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2490</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34" t="str">
        <f>IF(基本情報入力シート!B45="","",基本情報入力シート!B45)</f>
        <v>1111111116</v>
      </c>
      <c r="C17" s="935"/>
      <c r="D17" s="935"/>
      <c r="E17" s="935"/>
      <c r="F17" s="93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81" t="str">
        <f>IF(基本情報入力シート!B47="","",基本情報入力シート!B47)</f>
        <v/>
      </c>
      <c r="C19" s="982"/>
      <c r="D19" s="982"/>
      <c r="E19" s="982"/>
      <c r="F19" s="983"/>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13" t="s">
        <v>291</v>
      </c>
      <c r="C3" s="1013"/>
      <c r="D3" s="1013"/>
      <c r="E3" s="1013"/>
      <c r="F3" s="1013"/>
      <c r="G3" s="1013"/>
      <c r="H3" s="1013"/>
      <c r="I3" s="1013"/>
      <c r="J3" s="556"/>
    </row>
    <row r="4" spans="1:10" s="559" customFormat="1" ht="25.15" customHeight="1">
      <c r="A4" s="556"/>
      <c r="B4" s="1010" t="s">
        <v>292</v>
      </c>
      <c r="C4" s="1011"/>
      <c r="D4" s="1011"/>
      <c r="E4" s="1011"/>
      <c r="F4" s="1011"/>
      <c r="G4" s="1011"/>
      <c r="H4" s="1011"/>
      <c r="I4" s="1012"/>
      <c r="J4" s="556"/>
    </row>
    <row r="5" spans="1:10" s="559" customFormat="1" ht="25.15" customHeight="1">
      <c r="A5" s="556"/>
      <c r="B5" s="561" t="s">
        <v>293</v>
      </c>
      <c r="C5" s="1010" t="s">
        <v>294</v>
      </c>
      <c r="D5" s="1011"/>
      <c r="E5" s="1011"/>
      <c r="F5" s="1011"/>
      <c r="G5" s="1011"/>
      <c r="H5" s="1011"/>
      <c r="I5" s="1012"/>
      <c r="J5" s="556"/>
    </row>
    <row r="6" spans="1:10" s="559" customFormat="1" ht="25.15" customHeight="1">
      <c r="A6" s="556"/>
      <c r="B6" s="561" t="s">
        <v>295</v>
      </c>
      <c r="C6" s="1010" t="s">
        <v>296</v>
      </c>
      <c r="D6" s="1011"/>
      <c r="E6" s="1011"/>
      <c r="F6" s="1011"/>
      <c r="G6" s="1011"/>
      <c r="H6" s="1011"/>
      <c r="I6" s="1012"/>
      <c r="J6" s="556"/>
    </row>
    <row r="7" spans="1:10" s="559" customFormat="1" ht="25.15" customHeight="1">
      <c r="A7" s="556"/>
      <c r="B7" s="561" t="s">
        <v>297</v>
      </c>
      <c r="C7" s="1010" t="s">
        <v>298</v>
      </c>
      <c r="D7" s="1011"/>
      <c r="E7" s="1011"/>
      <c r="F7" s="1011"/>
      <c r="G7" s="1011"/>
      <c r="H7" s="1011"/>
      <c r="I7" s="1012"/>
      <c r="J7" s="556"/>
    </row>
    <row r="8" spans="1:10" s="559" customFormat="1" ht="25.15" customHeight="1">
      <c r="A8" s="556"/>
      <c r="B8" s="562"/>
      <c r="C8" s="556"/>
      <c r="D8" s="563"/>
      <c r="E8" s="563"/>
      <c r="F8" s="563"/>
      <c r="G8" s="563"/>
      <c r="H8" s="563"/>
      <c r="I8" s="563"/>
      <c r="J8" s="556"/>
    </row>
    <row r="9" spans="1:10" s="559" customFormat="1" ht="36" customHeight="1">
      <c r="A9" s="556"/>
      <c r="B9" s="1013" t="s">
        <v>299</v>
      </c>
      <c r="C9" s="1013"/>
      <c r="D9" s="1013"/>
      <c r="E9" s="1013"/>
      <c r="F9" s="1013"/>
      <c r="G9" s="1013"/>
      <c r="H9" s="1013"/>
      <c r="I9" s="1013"/>
      <c r="J9" s="556"/>
    </row>
    <row r="10" spans="1:10" s="559" customFormat="1" ht="25.15" customHeight="1">
      <c r="A10" s="556"/>
      <c r="B10" s="1010" t="s">
        <v>300</v>
      </c>
      <c r="C10" s="1011"/>
      <c r="D10" s="1011"/>
      <c r="E10" s="1011"/>
      <c r="F10" s="1011"/>
      <c r="G10" s="1011"/>
      <c r="H10" s="1011"/>
      <c r="I10" s="1012"/>
      <c r="J10" s="556"/>
    </row>
    <row r="11" spans="1:10" s="559" customFormat="1" ht="56.45" customHeight="1">
      <c r="A11" s="556"/>
      <c r="B11" s="1014" t="s">
        <v>301</v>
      </c>
      <c r="C11" s="1007" t="s">
        <v>302</v>
      </c>
      <c r="D11" s="1008"/>
      <c r="E11" s="1008"/>
      <c r="F11" s="1008"/>
      <c r="G11" s="1008"/>
      <c r="H11" s="1008"/>
      <c r="I11" s="1009"/>
      <c r="J11" s="556"/>
    </row>
    <row r="12" spans="1:10" s="559" customFormat="1" ht="54.6" customHeight="1">
      <c r="A12" s="556"/>
      <c r="B12" s="1014"/>
      <c r="C12" s="1015" t="s">
        <v>303</v>
      </c>
      <c r="D12" s="561" t="s">
        <v>304</v>
      </c>
      <c r="E12" s="1007" t="s">
        <v>305</v>
      </c>
      <c r="F12" s="1008"/>
      <c r="G12" s="1008"/>
      <c r="H12" s="1008"/>
      <c r="I12" s="1009"/>
      <c r="J12" s="564"/>
    </row>
    <row r="13" spans="1:10" s="559" customFormat="1" ht="32.450000000000003" customHeight="1">
      <c r="A13" s="556"/>
      <c r="B13" s="1014"/>
      <c r="C13" s="1016"/>
      <c r="D13" s="561" t="s">
        <v>306</v>
      </c>
      <c r="E13" s="1007" t="s">
        <v>307</v>
      </c>
      <c r="F13" s="1008"/>
      <c r="G13" s="1008"/>
      <c r="H13" s="1008"/>
      <c r="I13" s="1009"/>
      <c r="J13" s="564"/>
    </row>
    <row r="14" spans="1:10" s="559" customFormat="1" ht="25.15" customHeight="1">
      <c r="A14" s="556"/>
      <c r="B14" s="561" t="s">
        <v>308</v>
      </c>
      <c r="C14" s="1010" t="s">
        <v>309</v>
      </c>
      <c r="D14" s="1011"/>
      <c r="E14" s="1011"/>
      <c r="F14" s="1011"/>
      <c r="G14" s="1011"/>
      <c r="H14" s="1011"/>
      <c r="I14" s="101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03" t="s">
        <v>312</v>
      </c>
      <c r="B20" s="1004"/>
      <c r="C20" s="575" t="s">
        <v>313</v>
      </c>
      <c r="D20" s="576" t="s">
        <v>314</v>
      </c>
      <c r="E20" s="576" t="s">
        <v>315</v>
      </c>
      <c r="F20" s="576" t="s">
        <v>316</v>
      </c>
      <c r="G20" s="572"/>
      <c r="H20" s="572"/>
      <c r="I20" s="572"/>
    </row>
    <row r="21" spans="1:10" ht="96">
      <c r="A21" s="1005" t="s">
        <v>317</v>
      </c>
      <c r="B21" s="1004"/>
      <c r="C21" s="577" t="s">
        <v>318</v>
      </c>
      <c r="D21" s="577" t="s">
        <v>319</v>
      </c>
      <c r="E21" s="577" t="s">
        <v>320</v>
      </c>
      <c r="F21" s="577" t="s">
        <v>321</v>
      </c>
      <c r="G21" s="572"/>
      <c r="H21" s="572"/>
      <c r="I21" s="572"/>
    </row>
    <row r="22" spans="1:10" ht="85.5">
      <c r="A22" s="1005" t="s">
        <v>322</v>
      </c>
      <c r="B22" s="1004"/>
      <c r="C22" s="577" t="s">
        <v>323</v>
      </c>
      <c r="D22" s="577" t="s">
        <v>324</v>
      </c>
      <c r="E22" s="577" t="s">
        <v>325</v>
      </c>
      <c r="F22" s="578" t="s">
        <v>326</v>
      </c>
      <c r="G22" s="571"/>
      <c r="H22" s="571"/>
      <c r="I22" s="571"/>
    </row>
    <row r="23" spans="1:10" ht="85.5">
      <c r="A23" s="1005" t="s">
        <v>327</v>
      </c>
      <c r="B23" s="1004"/>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06" t="s">
        <v>332</v>
      </c>
      <c r="B25" s="1006"/>
      <c r="C25" s="1006"/>
      <c r="D25" s="1006"/>
      <c r="E25" s="1006"/>
      <c r="F25" s="1006"/>
      <c r="G25" s="1006"/>
      <c r="H25" s="1006"/>
      <c r="I25" s="1006"/>
    </row>
    <row r="26" spans="1:10" ht="24">
      <c r="A26" s="579" t="s">
        <v>333</v>
      </c>
      <c r="B26" s="579"/>
      <c r="C26" s="579"/>
      <c r="D26" s="579"/>
      <c r="E26" s="579"/>
      <c r="F26" s="579"/>
      <c r="G26" s="579"/>
      <c r="H26" s="579"/>
      <c r="I26" s="579"/>
    </row>
    <row r="27" spans="1:10" ht="24">
      <c r="A27" s="1000" t="s">
        <v>334</v>
      </c>
      <c r="B27" s="1001"/>
      <c r="C27" s="1001"/>
      <c r="D27" s="1001"/>
      <c r="E27" s="1001"/>
      <c r="F27" s="1001"/>
      <c r="G27" s="1001"/>
      <c r="H27" s="1001"/>
      <c r="I27" s="1002"/>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7" t="s">
        <v>367</v>
      </c>
      <c r="D3" s="618" t="s">
        <v>368</v>
      </c>
      <c r="E3" s="618" t="s">
        <v>369</v>
      </c>
      <c r="F3" s="618" t="s">
        <v>370</v>
      </c>
      <c r="G3" s="617" t="s">
        <v>371</v>
      </c>
      <c r="H3" s="617" t="s">
        <v>372</v>
      </c>
      <c r="I3" s="618" t="s">
        <v>373</v>
      </c>
      <c r="J3" s="618" t="s">
        <v>374</v>
      </c>
      <c r="K3" s="618" t="s">
        <v>375</v>
      </c>
      <c r="L3" s="618" t="s">
        <v>376</v>
      </c>
      <c r="M3" s="619" t="s">
        <v>377</v>
      </c>
      <c r="N3" s="1026"/>
      <c r="O3" s="1028"/>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